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0730" windowHeight="11760"/>
  </bookViews>
  <sheets>
    <sheet name="ประเมินหน่วยงาน (self audit)" sheetId="1" r:id="rId1"/>
    <sheet name="พื้นที่-คลังพัสดุ" sheetId="4" r:id="rId2"/>
    <sheet name="พื้นที่-พัฒนาและบำรุงรักษา" sheetId="5" r:id="rId3"/>
    <sheet name="พื้นที่-ห้องปฏิบัติการ" sheetId="6" r:id="rId4"/>
  </sheets>
  <definedNames>
    <definedName name="_xlnm.Print_Titles" localSheetId="0">'ประเมินหน่วยงาน (self audit)'!$5:$6</definedName>
    <definedName name="_xlnm.Print_Titles" localSheetId="1">'พื้นที่-คลังพัสดุ'!$5:$6</definedName>
    <definedName name="_xlnm.Print_Titles" localSheetId="2">'พื้นที่-พัฒนาและบำรุงรักษา'!$1:$8</definedName>
    <definedName name="_xlnm.Print_Titles" localSheetId="3">'พื้นที่-ห้องปฏิบัติการ'!$1:$8</definedName>
  </definedNames>
  <calcPr calcId="145621"/>
</workbook>
</file>

<file path=xl/calcChain.xml><?xml version="1.0" encoding="utf-8"?>
<calcChain xmlns="http://schemas.openxmlformats.org/spreadsheetml/2006/main">
  <c r="H25" i="5" l="1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6" i="5" s="1"/>
  <c r="H28" i="5" s="1"/>
  <c r="H29" i="5" s="1"/>
  <c r="H10" i="5"/>
  <c r="H9" i="5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32" i="6" l="1"/>
  <c r="H34" i="6" s="1"/>
  <c r="H35" i="6" s="1"/>
  <c r="N14" i="4" l="1"/>
  <c r="D25" i="4" l="1"/>
  <c r="D23" i="4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3" i="4"/>
  <c r="N13" i="4" s="1"/>
  <c r="L12" i="4"/>
  <c r="N12" i="4" s="1"/>
  <c r="L11" i="4"/>
  <c r="N11" i="4" s="1"/>
  <c r="L10" i="4"/>
  <c r="N10" i="4" s="1"/>
  <c r="L9" i="4"/>
  <c r="N9" i="4" s="1"/>
  <c r="L8" i="4"/>
  <c r="N8" i="4" s="1"/>
  <c r="L7" i="4"/>
  <c r="N7" i="4" s="1"/>
  <c r="D26" i="4" l="1"/>
  <c r="D27" i="4" s="1"/>
  <c r="L21" i="4"/>
  <c r="L23" i="4" s="1"/>
  <c r="D33" i="1"/>
  <c r="L24" i="4" l="1"/>
  <c r="D41" i="1"/>
  <c r="D42" i="1" s="1"/>
  <c r="L14" i="1"/>
  <c r="N14" i="1" s="1"/>
  <c r="L25" i="1" l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26" i="1" l="1"/>
  <c r="L28" i="1" s="1"/>
  <c r="D39" i="1" s="1"/>
  <c r="D40" i="1" s="1"/>
  <c r="D43" i="1" s="1"/>
  <c r="D44" i="1" s="1"/>
  <c r="L29" i="1" l="1"/>
  <c r="D35" i="1"/>
  <c r="D36" i="1" s="1"/>
  <c r="D37" i="1" s="1"/>
</calcChain>
</file>

<file path=xl/sharedStrings.xml><?xml version="1.0" encoding="utf-8"?>
<sst xmlns="http://schemas.openxmlformats.org/spreadsheetml/2006/main" count="185" uniqueCount="99">
  <si>
    <t>ที่</t>
  </si>
  <si>
    <t>มาตรฐาน</t>
  </si>
  <si>
    <t>มี/ไม่มี (1=มี  0=ไม่มี)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</si>
  <si>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</si>
  <si>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</si>
  <si>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</si>
  <si>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</si>
  <si>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</si>
  <si>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</si>
  <si>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</si>
  <si>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</si>
  <si>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</si>
  <si>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</si>
  <si>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</si>
  <si>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</si>
  <si>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</si>
  <si>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</si>
  <si>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</si>
  <si>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</si>
  <si>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</si>
  <si>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</si>
  <si>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</si>
  <si>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</si>
  <si>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</si>
  <si>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</si>
  <si>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 xml:space="preserve"> (1) คะแนนเฉลี่ยรวมสำนักงาน</t>
  </si>
  <si>
    <t xml:space="preserve">     คิดเป็น 70%(3.5 คะแนน)</t>
  </si>
  <si>
    <t xml:space="preserve">     คิดเป็น 30%(1.5 คะแนน)</t>
  </si>
  <si>
    <t xml:space="preserve">  คะแนนรวม 5 แนนคิดเป็น 100%</t>
  </si>
  <si>
    <t>จำนวนข้อ NA ในแต่ละมาตรฐาน</t>
  </si>
  <si>
    <t>คะแนน</t>
  </si>
  <si>
    <t>จำนวนมาตรฐาน</t>
  </si>
  <si>
    <t>สรุปผลคะแนนหน่วยงาน</t>
  </si>
  <si>
    <t>รวมจำนวนมาตรฐาน</t>
  </si>
  <si>
    <t>ที่ปฏิบัติได้</t>
  </si>
  <si>
    <t>ผลสรุปการตรวจประเมิน 5ส ระดับหน่วยงานตามมาตรฐานกลางที่ทำงาน (ประเมินตนเอง)</t>
  </si>
  <si>
    <t>สถานที่ ห้องสำนักงาน อาคารเครื่องมือวิทยาศาสตร์และเทคโนโลยี5</t>
  </si>
  <si>
    <t xml:space="preserve"> (2) คะแนนเฉลี่ยรวม คลังพัสดุ</t>
  </si>
  <si>
    <t>โต๊ะทำงาน</t>
  </si>
  <si>
    <t>อุปกรณ์สำนักงาน (โทรศัพท์/โทรสาร/พรินเตอร์)</t>
  </si>
  <si>
    <t>ห้อง Meeting Room</t>
  </si>
  <si>
    <t>ห้อง/พื้นที่เก็บพัสดุ</t>
  </si>
  <si>
    <t>พื้นที่จัดเก็บอุปกรณ์ทำความสะอาด</t>
  </si>
  <si>
    <t>ถังขยะภายในสำนักงาน</t>
  </si>
  <si>
    <t>ผู้รับผิดชอบ : ……นายสมเกียรติ ก้งซุ่น, นางสาวเจนจิรา โยธาศรี......</t>
  </si>
  <si>
    <t>วันที่ตรวจประเมิน  วันที่…25…….เดือน……มกราคม…...พ.ศ…2562………</t>
  </si>
  <si>
    <t>ผู้รับผิดชอบ : …ฝ่ายบริหารทั่วไปและธุรการ.....</t>
  </si>
  <si>
    <t>วันที่ตรวจประเมิน  วันที่……25….เดือน……มกราคม…...พ.ศ…………</t>
  </si>
  <si>
    <t>ผลสรุปผลการตรวจประเมิน 5ส ระดับหน่วยงาน (ประเมินตนเอง)</t>
  </si>
  <si>
    <t>ตามมาตรฐานพื้นที่ฝ่ายพัฒนาและบำรุงรักษาเครื่องมือวิทยาศาสตร์</t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</si>
  <si>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ห้องปฏิบัติการนายช่างเทคนิค 1</t>
    </r>
    <r>
      <rPr>
        <b/>
        <sz val="16"/>
        <color indexed="8"/>
        <rFont val="TH SarabunPSK"/>
        <family val="2"/>
      </rPr>
      <t xml:space="preserve">    อาคาร </t>
    </r>
    <r>
      <rPr>
        <sz val="16"/>
        <color indexed="8"/>
        <rFont val="TH SarabunPSK"/>
        <family val="2"/>
      </rPr>
      <t>เครื่องมือวิทยาศาสตร์และเทคโนโลยี 5</t>
    </r>
  </si>
  <si>
    <r>
      <t xml:space="preserve">ผู้รับผิดชอบ </t>
    </r>
    <r>
      <rPr>
        <sz val="16"/>
        <color indexed="8"/>
        <rFont val="TH SarabunPSK"/>
        <family val="2"/>
      </rPr>
      <t>นายปราถนา ศรีทับ และนายสถิตย์ เพชรกาฬ</t>
    </r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</si>
  <si>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24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มกราคม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15.00 น.</t>
    </r>
  </si>
  <si>
    <t>คะแนนที่ได้</t>
  </si>
  <si>
    <t>ห้องปฏิบัติการนายช่างเทคนิค 1</t>
  </si>
  <si>
    <t>ห้องปฏิบัติการนายช่างเทคนิค 2</t>
  </si>
  <si>
    <t>ห้องปฏิบัติการนายช่างเทคนิค 3</t>
  </si>
  <si>
    <t>ห้องปฏิบัติการนายช่างเทคนิค 4</t>
  </si>
  <si>
    <t>ห้องปฏิบัติการนายช่างเทคนิค 5</t>
  </si>
  <si>
    <t>บอร์ดพื้น 5ส ฝ่ายพัฒนาและบำรุงรักษาเครื่องมือวิทยาศาสตร์</t>
  </si>
  <si>
    <t>ป้ายบ่งชี้/เส้น</t>
  </si>
  <si>
    <t>พื้นที่ทำงาน/ผนัง/เพดานและสภาพห้องโดยรวม</t>
  </si>
  <si>
    <t>ประตู/หน้าต่างและกระจก</t>
  </si>
  <si>
    <t>ระบบไฟฟ้า/เครื่องปรับอากาศและพัดลมดูดอากาศ</t>
  </si>
  <si>
    <t>ตู้ควบคุมและอุปกรณ์ไฟฟ้า</t>
  </si>
  <si>
    <t>NA</t>
  </si>
  <si>
    <t>เครื่องคอมพิวเตอร์ตั้งโต๊ะและอุปกรณ์ต่อพ่วง</t>
  </si>
  <si>
    <t>เครื่องโทรศัพท์ และเครื่องโทรสาร</t>
  </si>
  <si>
    <t>โต๊ะทำงานและเก้าอี้</t>
  </si>
  <si>
    <t>ตู้เก็บเอกสาร/อุปกรณ์/เครื่องมือและชั้นวางของ</t>
  </si>
  <si>
    <t>อุปกรณ์/เครื่องมือ/วัสดุและอะไหล่</t>
  </si>
  <si>
    <t>เครื่องจักร</t>
  </si>
  <si>
    <t>โต๊ะปฏิบัติการ</t>
  </si>
  <si>
    <t>ที่เก็บอุปกรณ์ทำความสะอาด</t>
  </si>
  <si>
    <t>เฉลี่ย</t>
  </si>
  <si>
    <t>บอร์ดพื้น 5ส ฝ่ายบริการการใช้ประโยชน์เครื่องมือ</t>
  </si>
  <si>
    <t>โต๊ะทำงานและเคาน์เตอร์</t>
  </si>
  <si>
    <t>ตู้เก็บเอกสาร/ตู้เก็บอุปกรณ์สำนักงาน</t>
  </si>
  <si>
    <t>ห้องควบคุมระบบไฟฟ้าเครื่องปรับอากาศ และระบบเครือข่าย</t>
  </si>
  <si>
    <t>ถังขยะในห้องปฏิบัติการ</t>
  </si>
  <si>
    <t>ห้องปฏิบัติการ</t>
  </si>
  <si>
    <t>โต๊ะเตรียมปฏิบัติการ/โต๊ะปฏิบัติการ/เก้าอี้</t>
  </si>
  <si>
    <t>วัสดุ/อุปกรณ์/เครื่องแก้ว/ผลิตภัณฑ์/ชิ้นงาน/ตัวอย่าง</t>
  </si>
  <si>
    <t>สถานที่เก็บ/ตู้เก็บ/ชั้นวาง สารเคมี</t>
  </si>
  <si>
    <t>เครื่องมือวิทยาศาสตร์</t>
  </si>
  <si>
    <t>การจัดการของเสียในห้องปฏิบัติการ (Wast)</t>
  </si>
  <si>
    <t>ความปลอดภัยในห้องปฏิบัติการ (ถ้ามี)</t>
  </si>
  <si>
    <t>ตามมาตรฐานพื้นที่ห้องปฏิบัติการ</t>
  </si>
  <si>
    <t>ห้องปฏิบัติการวิทยาศาสตร์สุขภาพ</t>
  </si>
  <si>
    <t>ห้องปฏิบัติการวิทยาศาสตร์พื้นฐาน</t>
  </si>
  <si>
    <t>ห้องปฏิบัติการวิทยาศาสตร์และเทคโนโลยี</t>
  </si>
  <si>
    <t>ห้องปฏิบัติการฝ่ายบริการใช้ประโยชน์เครื่องมือ</t>
  </si>
  <si>
    <t>สำนักงานฝ่ายบริการใช้ประโยชน์เครื่องมือ</t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</si>
  <si>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31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มกราคม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15.00 น.</t>
    </r>
  </si>
  <si>
    <r>
      <t xml:space="preserve">ผู้รับผิดชอบ </t>
    </r>
    <r>
      <rPr>
        <sz val="16"/>
        <color indexed="8"/>
        <rFont val="TH SarabunPSK"/>
        <family val="2"/>
      </rPr>
      <t>ฝ่ายบริการการใช้ประโยชนืเครื่องมือ /   ฝ่ายห้องปฏิบัติการวิทยาศาสตร์พื้นฐาน วิทยาศาสตร์สุขภาพ วิทยาศาสตร์และเทคโนโลยี</t>
    </r>
  </si>
  <si>
    <t>รายงานผลการเกิดอุบัติเหตุ /เวลา</t>
  </si>
  <si>
    <t>จำนวนครั้ง</t>
  </si>
  <si>
    <t xml:space="preserve"> (2) คะแนนเฉลี่ยรวม พื้นที่</t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</si>
  <si>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ฝ่ายบริการการใช้ประโยชนืเครื่องมือ</t>
    </r>
    <r>
      <rPr>
        <b/>
        <sz val="16"/>
        <color indexed="8"/>
        <rFont val="TH SarabunPSK"/>
        <family val="2"/>
      </rPr>
      <t xml:space="preserve"> /   ฝ่ายห้องปฏิบัติการ อาคาร </t>
    </r>
    <r>
      <rPr>
        <sz val="16"/>
        <color indexed="8"/>
        <rFont val="TH SarabunPSK"/>
        <family val="2"/>
      </rPr>
      <t>เครื่องมือวิทยาศาสตร์และเทคโนโลยี 3, 5, 6, 7 และ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</si>
</sst>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Tahoma"/>
      <family val="2"/>
      <scheme val="minor"/>
    </font>
    <font>
      <b/>
      <sz val="2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ahoma"/>
      <family val="2"/>
    </font>
    <font>
      <sz val="20"/>
      <color indexed="8"/>
      <name val="TH SarabunPSK"/>
      <family val="2"/>
    </font>
    <font>
      <b/>
      <sz val="20"/>
      <color rgb="FFC00000"/>
      <name val="TH SarabunPSK"/>
      <family val="2"/>
    </font>
    <font>
      <b/>
      <sz val="20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10"/>
      <name val="TH SarabunPSK"/>
      <family val="2"/>
    </font>
    <font>
      <b/>
      <sz val="15"/>
      <color rgb="FFC00000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medium">
        <color indexed="60"/>
      </bottom>
      <diagonal/>
    </border>
    <border>
      <left/>
      <right style="thin">
        <color indexed="64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2" fillId="0" borderId="26" xfId="0" applyFont="1" applyBorder="1"/>
    <xf numFmtId="0" fontId="2" fillId="0" borderId="19" xfId="0" applyFont="1" applyBorder="1"/>
    <xf numFmtId="0" fontId="2" fillId="0" borderId="36" xfId="0" applyFont="1" applyBorder="1" applyAlignment="1">
      <alignment vertical="center"/>
    </xf>
    <xf numFmtId="0" fontId="2" fillId="0" borderId="11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16" fillId="0" borderId="13" xfId="0" applyNumberFormat="1" applyFont="1" applyBorder="1"/>
    <xf numFmtId="2" fontId="16" fillId="0" borderId="13" xfId="0" applyNumberFormat="1" applyFont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/>
    </xf>
    <xf numFmtId="0" fontId="16" fillId="0" borderId="13" xfId="0" applyFont="1" applyBorder="1"/>
    <xf numFmtId="0" fontId="17" fillId="3" borderId="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/>
    <xf numFmtId="0" fontId="17" fillId="2" borderId="15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9" fillId="0" borderId="13" xfId="0" applyFont="1" applyBorder="1"/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/>
    </xf>
    <xf numFmtId="0" fontId="16" fillId="0" borderId="0" xfId="0" applyFont="1"/>
    <xf numFmtId="2" fontId="16" fillId="0" borderId="0" xfId="0" applyNumberFormat="1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6" fillId="0" borderId="0" xfId="0" applyFont="1" applyBorder="1"/>
    <xf numFmtId="0" fontId="22" fillId="0" borderId="2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wrapText="1"/>
    </xf>
    <xf numFmtId="2" fontId="19" fillId="4" borderId="2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2" fontId="16" fillId="6" borderId="13" xfId="0" applyNumberFormat="1" applyFont="1" applyFill="1" applyBorder="1"/>
    <xf numFmtId="0" fontId="17" fillId="0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24" fillId="4" borderId="2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vertical="center" wrapText="1"/>
    </xf>
    <xf numFmtId="2" fontId="21" fillId="0" borderId="2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2" fontId="17" fillId="3" borderId="9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25" fillId="4" borderId="21" xfId="0" applyNumberFormat="1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4" fillId="0" borderId="13" xfId="0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6" xfId="0" applyFont="1" applyBorder="1"/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3" fontId="11" fillId="5" borderId="18" xfId="1" applyFont="1" applyFill="1" applyBorder="1" applyAlignment="1"/>
    <xf numFmtId="43" fontId="11" fillId="5" borderId="19" xfId="1" applyFont="1" applyFill="1" applyBorder="1" applyAlignment="1"/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3" fillId="4" borderId="33" xfId="0" applyFont="1" applyFill="1" applyBorder="1" applyAlignment="1">
      <alignment horizontal="center" wrapText="1"/>
    </xf>
    <xf numFmtId="0" fontId="23" fillId="4" borderId="3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3" fontId="11" fillId="5" borderId="14" xfId="1" applyFont="1" applyFill="1" applyBorder="1" applyAlignment="1"/>
    <xf numFmtId="43" fontId="11" fillId="5" borderId="16" xfId="1" applyFont="1" applyFill="1" applyBorder="1" applyAlignment="1"/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3" fontId="9" fillId="0" borderId="14" xfId="1" applyFont="1" applyBorder="1" applyAlignment="1"/>
    <xf numFmtId="43" fontId="9" fillId="0" borderId="16" xfId="1" applyFont="1" applyBorder="1" applyAlignment="1"/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43" fontId="12" fillId="4" borderId="29" xfId="1" applyFont="1" applyFill="1" applyBorder="1" applyAlignment="1"/>
    <xf numFmtId="43" fontId="12" fillId="4" borderId="30" xfId="1" applyFont="1" applyFill="1" applyBorder="1" applyAlignment="1"/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3" fontId="11" fillId="5" borderId="18" xfId="1" applyFont="1" applyFill="1" applyBorder="1" applyAlignment="1"/>
    <xf numFmtId="43" fontId="11" fillId="5" borderId="19" xfId="1" applyFont="1" applyFill="1" applyBorder="1" applyAlignment="1"/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8" zoomScale="85" zoomScaleNormal="85" workbookViewId="0">
      <selection activeCell="M57" sqref="M57"/>
    </sheetView>
  </sheetViews>
  <sheetFormatPr defaultColWidth="9.125" defaultRowHeight="24" customHeight="1" x14ac:dyDescent="0.55000000000000004"/>
  <cols>
    <col min="1" max="1" width="4.625" style="6" customWidth="1"/>
    <col min="2" max="2" width="45.125" style="1" customWidth="1"/>
    <col min="3" max="11" width="5.625" style="1" customWidth="1"/>
    <col min="12" max="12" width="12.875" style="7" customWidth="1"/>
    <col min="13" max="13" width="13.625" style="1" customWidth="1"/>
    <col min="14" max="14" width="7.5" style="1" customWidth="1"/>
    <col min="15" max="16384" width="9.125" style="1"/>
  </cols>
  <sheetData>
    <row r="1" spans="1:17" ht="24" customHeight="1" x14ac:dyDescent="0.55000000000000004">
      <c r="A1" s="114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0"/>
      <c r="N1" s="11"/>
    </row>
    <row r="2" spans="1:17" ht="24" customHeight="1" x14ac:dyDescent="0.55000000000000004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0"/>
      <c r="N2" s="11"/>
    </row>
    <row r="3" spans="1:17" ht="24" customHeight="1" x14ac:dyDescent="0.55000000000000004">
      <c r="A3" s="126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0"/>
      <c r="N3" s="11"/>
    </row>
    <row r="4" spans="1:17" ht="24" customHeight="1" x14ac:dyDescent="0.65">
      <c r="A4" s="117" t="s">
        <v>47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2"/>
      <c r="N4" s="13"/>
    </row>
    <row r="5" spans="1:17" ht="24" customHeight="1" x14ac:dyDescent="0.55000000000000004">
      <c r="A5" s="120" t="s">
        <v>0</v>
      </c>
      <c r="B5" s="122" t="s">
        <v>1</v>
      </c>
      <c r="C5" s="124" t="s">
        <v>2</v>
      </c>
      <c r="D5" s="124"/>
      <c r="E5" s="124"/>
      <c r="F5" s="124"/>
      <c r="G5" s="124"/>
      <c r="H5" s="124"/>
      <c r="I5" s="124"/>
      <c r="J5" s="124"/>
      <c r="K5" s="125"/>
      <c r="L5" s="45" t="s">
        <v>33</v>
      </c>
      <c r="M5" s="147" t="s">
        <v>29</v>
      </c>
      <c r="N5" s="138" t="s">
        <v>30</v>
      </c>
    </row>
    <row r="6" spans="1:17" ht="24" customHeight="1" thickBot="1" x14ac:dyDescent="0.6">
      <c r="A6" s="121"/>
      <c r="B6" s="12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3">
        <v>9</v>
      </c>
      <c r="L6" s="46" t="s">
        <v>34</v>
      </c>
      <c r="M6" s="147"/>
      <c r="N6" s="139"/>
    </row>
    <row r="7" spans="1:17" ht="24" customHeight="1" x14ac:dyDescent="0.55000000000000004">
      <c r="A7" s="14">
        <v>1</v>
      </c>
      <c r="B7" s="15" t="s">
        <v>3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59">
        <v>0</v>
      </c>
      <c r="K7" s="60"/>
      <c r="L7" s="17">
        <f>SUM(C7:K7)</f>
        <v>7</v>
      </c>
      <c r="M7" s="18"/>
      <c r="N7" s="19">
        <f>(L7/(8-M7)*5)</f>
        <v>4.375</v>
      </c>
    </row>
    <row r="8" spans="1:17" ht="24" customHeight="1" x14ac:dyDescent="0.55000000000000004">
      <c r="A8" s="20">
        <v>2</v>
      </c>
      <c r="B8" s="21" t="s">
        <v>4</v>
      </c>
      <c r="C8" s="16">
        <v>1</v>
      </c>
      <c r="D8" s="16">
        <v>1</v>
      </c>
      <c r="E8" s="16">
        <v>1</v>
      </c>
      <c r="F8" s="129"/>
      <c r="G8" s="130"/>
      <c r="H8" s="130"/>
      <c r="I8" s="130"/>
      <c r="J8" s="130"/>
      <c r="K8" s="131"/>
      <c r="L8" s="22">
        <f t="shared" ref="L8:L25" si="0">SUM(C8:K8)</f>
        <v>3</v>
      </c>
      <c r="M8" s="23"/>
      <c r="N8" s="19">
        <f>(L8/(3-M8)*5)</f>
        <v>5</v>
      </c>
    </row>
    <row r="9" spans="1:17" ht="24" customHeight="1" x14ac:dyDescent="0.55000000000000004">
      <c r="A9" s="20">
        <v>3</v>
      </c>
      <c r="B9" s="21" t="s">
        <v>5</v>
      </c>
      <c r="C9" s="16">
        <v>1</v>
      </c>
      <c r="D9" s="16">
        <v>1</v>
      </c>
      <c r="E9" s="24">
        <v>1</v>
      </c>
      <c r="F9" s="25">
        <v>0</v>
      </c>
      <c r="G9" s="25">
        <v>1</v>
      </c>
      <c r="H9" s="129"/>
      <c r="I9" s="130"/>
      <c r="J9" s="130"/>
      <c r="K9" s="131"/>
      <c r="L9" s="22">
        <f t="shared" si="0"/>
        <v>4</v>
      </c>
      <c r="M9" s="26"/>
      <c r="N9" s="19">
        <f>(L9/(5-M9)*5)</f>
        <v>4</v>
      </c>
    </row>
    <row r="10" spans="1:17" ht="24" customHeight="1" x14ac:dyDescent="0.55000000000000004">
      <c r="A10" s="20">
        <v>4</v>
      </c>
      <c r="B10" s="21" t="s">
        <v>6</v>
      </c>
      <c r="C10" s="16">
        <v>1</v>
      </c>
      <c r="D10" s="16">
        <v>1</v>
      </c>
      <c r="E10" s="16">
        <v>1</v>
      </c>
      <c r="F10" s="25">
        <v>1</v>
      </c>
      <c r="G10" s="61">
        <v>1</v>
      </c>
      <c r="H10" s="61">
        <v>1</v>
      </c>
      <c r="I10" s="47"/>
      <c r="J10" s="47"/>
      <c r="K10" s="48"/>
      <c r="L10" s="22">
        <f t="shared" si="0"/>
        <v>6</v>
      </c>
      <c r="M10" s="26"/>
      <c r="N10" s="19">
        <f>(L10/(6-M10)*5)</f>
        <v>5</v>
      </c>
      <c r="O10" s="4"/>
      <c r="P10" s="4"/>
      <c r="Q10" s="4"/>
    </row>
    <row r="11" spans="1:17" ht="24" customHeight="1" x14ac:dyDescent="0.55000000000000004">
      <c r="A11" s="20">
        <v>5</v>
      </c>
      <c r="B11" s="21" t="s">
        <v>7</v>
      </c>
      <c r="C11" s="16">
        <v>1</v>
      </c>
      <c r="D11" s="16">
        <v>1</v>
      </c>
      <c r="E11" s="16">
        <v>1</v>
      </c>
      <c r="F11" s="129"/>
      <c r="G11" s="130"/>
      <c r="H11" s="130"/>
      <c r="I11" s="130"/>
      <c r="J11" s="130"/>
      <c r="K11" s="131"/>
      <c r="L11" s="22">
        <f t="shared" si="0"/>
        <v>3</v>
      </c>
      <c r="M11" s="26"/>
      <c r="N11" s="19">
        <f>(L11/(3-M11)*5)</f>
        <v>5</v>
      </c>
    </row>
    <row r="12" spans="1:17" ht="24" customHeight="1" x14ac:dyDescent="0.55000000000000004">
      <c r="A12" s="20">
        <v>6</v>
      </c>
      <c r="B12" s="21" t="s">
        <v>8</v>
      </c>
      <c r="C12" s="16">
        <v>1</v>
      </c>
      <c r="D12" s="16">
        <v>1</v>
      </c>
      <c r="E12" s="16">
        <v>1</v>
      </c>
      <c r="F12" s="25">
        <v>1</v>
      </c>
      <c r="G12" s="25">
        <v>1</v>
      </c>
      <c r="H12" s="61">
        <v>0</v>
      </c>
      <c r="I12" s="61">
        <v>1</v>
      </c>
      <c r="J12" s="47"/>
      <c r="K12" s="48"/>
      <c r="L12" s="22">
        <f t="shared" si="0"/>
        <v>6</v>
      </c>
      <c r="M12" s="23"/>
      <c r="N12" s="19">
        <f>(L12/(7-M12)*5)</f>
        <v>4.2857142857142856</v>
      </c>
    </row>
    <row r="13" spans="1:17" ht="24" customHeight="1" x14ac:dyDescent="0.55000000000000004">
      <c r="A13" s="20">
        <v>7</v>
      </c>
      <c r="B13" s="21" t="s">
        <v>9</v>
      </c>
      <c r="C13" s="16">
        <v>0</v>
      </c>
      <c r="D13" s="16">
        <v>1</v>
      </c>
      <c r="E13" s="16">
        <v>1</v>
      </c>
      <c r="F13" s="25">
        <v>1</v>
      </c>
      <c r="G13" s="25">
        <v>1</v>
      </c>
      <c r="H13" s="62">
        <v>1</v>
      </c>
      <c r="I13" s="47"/>
      <c r="J13" s="47"/>
      <c r="K13" s="48"/>
      <c r="L13" s="22">
        <f t="shared" si="0"/>
        <v>5</v>
      </c>
      <c r="M13" s="23"/>
      <c r="N13" s="19">
        <f>(L13/(6-M13)*5)</f>
        <v>4.166666666666667</v>
      </c>
    </row>
    <row r="14" spans="1:17" ht="24" customHeight="1" x14ac:dyDescent="0.55000000000000004">
      <c r="A14" s="20">
        <v>8</v>
      </c>
      <c r="B14" s="21" t="s">
        <v>10</v>
      </c>
      <c r="C14" s="16">
        <v>1</v>
      </c>
      <c r="D14" s="16">
        <v>1</v>
      </c>
      <c r="E14" s="16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2">
        <f t="shared" si="0"/>
        <v>9</v>
      </c>
      <c r="M14" s="23"/>
      <c r="N14" s="19">
        <f>(L14/(9-M14)*5)</f>
        <v>5</v>
      </c>
    </row>
    <row r="15" spans="1:17" ht="24" customHeight="1" x14ac:dyDescent="0.55000000000000004">
      <c r="A15" s="20">
        <v>9</v>
      </c>
      <c r="B15" s="21" t="s">
        <v>11</v>
      </c>
      <c r="C15" s="16">
        <v>1</v>
      </c>
      <c r="D15" s="16">
        <v>1</v>
      </c>
      <c r="E15" s="16">
        <v>1</v>
      </c>
      <c r="F15" s="129"/>
      <c r="G15" s="130"/>
      <c r="H15" s="130"/>
      <c r="I15" s="130"/>
      <c r="J15" s="130"/>
      <c r="K15" s="131"/>
      <c r="L15" s="22">
        <f t="shared" si="0"/>
        <v>3</v>
      </c>
      <c r="M15" s="23"/>
      <c r="N15" s="19">
        <f>(L15/(3-M15)*5)</f>
        <v>5</v>
      </c>
    </row>
    <row r="16" spans="1:17" ht="24" customHeight="1" x14ac:dyDescent="0.55000000000000004">
      <c r="A16" s="20">
        <v>10</v>
      </c>
      <c r="B16" s="21" t="s">
        <v>12</v>
      </c>
      <c r="C16" s="16">
        <v>1</v>
      </c>
      <c r="D16" s="16">
        <v>1</v>
      </c>
      <c r="E16" s="129"/>
      <c r="F16" s="130"/>
      <c r="G16" s="130"/>
      <c r="H16" s="130"/>
      <c r="I16" s="130"/>
      <c r="J16" s="130"/>
      <c r="K16" s="131"/>
      <c r="L16" s="22">
        <f t="shared" si="0"/>
        <v>2</v>
      </c>
      <c r="M16" s="23"/>
      <c r="N16" s="19">
        <f>(L16/(2-M16)*5)</f>
        <v>5</v>
      </c>
    </row>
    <row r="17" spans="1:19" ht="24" customHeight="1" x14ac:dyDescent="0.55000000000000004">
      <c r="A17" s="20">
        <v>11</v>
      </c>
      <c r="B17" s="21" t="s">
        <v>13</v>
      </c>
      <c r="C17" s="16">
        <v>1</v>
      </c>
      <c r="D17" s="16">
        <v>1</v>
      </c>
      <c r="E17" s="25">
        <v>1</v>
      </c>
      <c r="F17" s="61">
        <v>1</v>
      </c>
      <c r="G17" s="47"/>
      <c r="H17" s="47"/>
      <c r="I17" s="47"/>
      <c r="J17" s="47"/>
      <c r="K17" s="48"/>
      <c r="L17" s="22">
        <f t="shared" si="0"/>
        <v>4</v>
      </c>
      <c r="M17" s="23"/>
      <c r="N17" s="19">
        <f>(L17/(4-M17)*5)</f>
        <v>5</v>
      </c>
    </row>
    <row r="18" spans="1:19" ht="24" customHeight="1" x14ac:dyDescent="0.55000000000000004">
      <c r="A18" s="20">
        <v>12</v>
      </c>
      <c r="B18" s="21" t="s">
        <v>14</v>
      </c>
      <c r="C18" s="16">
        <v>1</v>
      </c>
      <c r="D18" s="16">
        <v>1</v>
      </c>
      <c r="E18" s="16">
        <v>1</v>
      </c>
      <c r="F18" s="61">
        <v>1</v>
      </c>
      <c r="G18" s="25">
        <v>1</v>
      </c>
      <c r="H18" s="25"/>
      <c r="I18" s="25"/>
      <c r="J18" s="25">
        <v>1</v>
      </c>
      <c r="K18" s="25">
        <v>1</v>
      </c>
      <c r="L18" s="22">
        <f t="shared" si="0"/>
        <v>7</v>
      </c>
      <c r="M18" s="23">
        <v>2</v>
      </c>
      <c r="N18" s="19">
        <f>(L18/(9-M18)*5)</f>
        <v>5</v>
      </c>
    </row>
    <row r="19" spans="1:19" ht="24" customHeight="1" x14ac:dyDescent="0.55000000000000004">
      <c r="A19" s="20">
        <v>13</v>
      </c>
      <c r="B19" s="21" t="s">
        <v>15</v>
      </c>
      <c r="C19" s="16">
        <v>1</v>
      </c>
      <c r="D19" s="16">
        <v>1</v>
      </c>
      <c r="E19" s="16">
        <v>1</v>
      </c>
      <c r="F19" s="61">
        <v>1</v>
      </c>
      <c r="G19" s="25">
        <v>1</v>
      </c>
      <c r="H19" s="25">
        <v>1</v>
      </c>
      <c r="I19" s="25">
        <v>1</v>
      </c>
      <c r="J19" s="129"/>
      <c r="K19" s="131"/>
      <c r="L19" s="28">
        <f t="shared" si="0"/>
        <v>7</v>
      </c>
      <c r="M19" s="23"/>
      <c r="N19" s="19">
        <f>(L19/(7-M19)*5)</f>
        <v>5</v>
      </c>
    </row>
    <row r="20" spans="1:19" ht="24" customHeight="1" x14ac:dyDescent="0.55000000000000004">
      <c r="A20" s="20">
        <v>14</v>
      </c>
      <c r="B20" s="21" t="s">
        <v>16</v>
      </c>
      <c r="C20" s="16">
        <v>1</v>
      </c>
      <c r="D20" s="16">
        <v>1</v>
      </c>
      <c r="E20" s="16">
        <v>1</v>
      </c>
      <c r="F20" s="16">
        <v>1</v>
      </c>
      <c r="G20" s="61">
        <v>1</v>
      </c>
      <c r="H20" s="47"/>
      <c r="I20" s="47"/>
      <c r="J20" s="47"/>
      <c r="K20" s="48"/>
      <c r="L20" s="28">
        <f>SUM(C20:K20)</f>
        <v>5</v>
      </c>
      <c r="M20" s="23"/>
      <c r="N20" s="19">
        <f>(L20/(5-M20)*5)</f>
        <v>5</v>
      </c>
    </row>
    <row r="21" spans="1:19" ht="24" customHeight="1" x14ac:dyDescent="0.55000000000000004">
      <c r="A21" s="20">
        <v>15</v>
      </c>
      <c r="B21" s="21" t="s">
        <v>17</v>
      </c>
      <c r="C21" s="16">
        <v>1</v>
      </c>
      <c r="D21" s="16">
        <v>1</v>
      </c>
      <c r="E21" s="16">
        <v>1</v>
      </c>
      <c r="F21" s="61">
        <v>1</v>
      </c>
      <c r="G21" s="25">
        <v>1</v>
      </c>
      <c r="H21" s="62">
        <v>1</v>
      </c>
      <c r="I21" s="61">
        <v>1</v>
      </c>
      <c r="J21" s="47"/>
      <c r="K21" s="48"/>
      <c r="L21" s="28">
        <f t="shared" si="0"/>
        <v>7</v>
      </c>
      <c r="M21" s="23"/>
      <c r="N21" s="19">
        <f>(L21/(7-M21)*5)</f>
        <v>5</v>
      </c>
    </row>
    <row r="22" spans="1:19" ht="24" customHeight="1" x14ac:dyDescent="0.55000000000000004">
      <c r="A22" s="20">
        <v>16</v>
      </c>
      <c r="B22" s="21" t="s">
        <v>18</v>
      </c>
      <c r="C22" s="16">
        <v>1</v>
      </c>
      <c r="D22" s="16">
        <v>1</v>
      </c>
      <c r="E22" s="16">
        <v>1</v>
      </c>
      <c r="F22" s="61">
        <v>1</v>
      </c>
      <c r="G22" s="25">
        <v>1</v>
      </c>
      <c r="H22" s="25">
        <v>1</v>
      </c>
      <c r="I22" s="129"/>
      <c r="J22" s="130"/>
      <c r="K22" s="131"/>
      <c r="L22" s="22">
        <f>SUM(C22:H22)</f>
        <v>6</v>
      </c>
      <c r="M22" s="23"/>
      <c r="N22" s="19">
        <f>(L22/(6-M22)*5)</f>
        <v>5</v>
      </c>
    </row>
    <row r="23" spans="1:19" ht="24" customHeight="1" x14ac:dyDescent="0.55000000000000004">
      <c r="A23" s="20">
        <v>17</v>
      </c>
      <c r="B23" s="21" t="s">
        <v>19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61">
        <v>1</v>
      </c>
      <c r="K23" s="48"/>
      <c r="L23" s="22">
        <f t="shared" si="0"/>
        <v>8</v>
      </c>
      <c r="M23" s="29"/>
      <c r="N23" s="19">
        <f>(L23/(8-M23)*5)</f>
        <v>5</v>
      </c>
    </row>
    <row r="24" spans="1:19" ht="24" customHeight="1" x14ac:dyDescent="0.55000000000000004">
      <c r="A24" s="20">
        <v>18</v>
      </c>
      <c r="B24" s="21" t="s">
        <v>20</v>
      </c>
      <c r="C24" s="16">
        <v>1</v>
      </c>
      <c r="D24" s="16">
        <v>1</v>
      </c>
      <c r="E24" s="62">
        <v>1</v>
      </c>
      <c r="F24" s="47"/>
      <c r="G24" s="47"/>
      <c r="H24" s="47"/>
      <c r="I24" s="47"/>
      <c r="J24" s="47"/>
      <c r="K24" s="48"/>
      <c r="L24" s="22">
        <f t="shared" si="0"/>
        <v>3</v>
      </c>
      <c r="M24" s="23"/>
      <c r="N24" s="19">
        <f>(L24/(3-M24)*5)</f>
        <v>5</v>
      </c>
    </row>
    <row r="25" spans="1:19" ht="24" customHeight="1" thickBot="1" x14ac:dyDescent="0.6">
      <c r="A25" s="20">
        <v>19</v>
      </c>
      <c r="B25" s="21" t="s">
        <v>21</v>
      </c>
      <c r="C25" s="16">
        <v>1</v>
      </c>
      <c r="D25" s="16">
        <v>1</v>
      </c>
      <c r="E25" s="16">
        <v>1</v>
      </c>
      <c r="F25" s="25">
        <v>1</v>
      </c>
      <c r="G25" s="25">
        <v>1</v>
      </c>
      <c r="H25" s="30">
        <v>1</v>
      </c>
      <c r="I25" s="30">
        <v>1</v>
      </c>
      <c r="J25" s="64">
        <v>1</v>
      </c>
      <c r="K25" s="49"/>
      <c r="L25" s="31">
        <f t="shared" si="0"/>
        <v>8</v>
      </c>
      <c r="M25" s="23"/>
      <c r="N25" s="19">
        <f>(L25/(8-M25)*5)</f>
        <v>5</v>
      </c>
    </row>
    <row r="26" spans="1:19" ht="24" customHeight="1" thickBot="1" x14ac:dyDescent="0.6">
      <c r="A26" s="32"/>
      <c r="B26" s="33"/>
      <c r="C26" s="34"/>
      <c r="D26" s="34"/>
      <c r="E26" s="34"/>
      <c r="F26" s="34"/>
      <c r="G26" s="34"/>
      <c r="H26" s="143" t="s">
        <v>22</v>
      </c>
      <c r="I26" s="144"/>
      <c r="J26" s="145"/>
      <c r="K26" s="146"/>
      <c r="L26" s="35">
        <f>SUM(N7:N25)</f>
        <v>91.827380952380949</v>
      </c>
      <c r="M26" s="36"/>
      <c r="N26" s="37"/>
    </row>
    <row r="27" spans="1:19" ht="24" customHeight="1" thickBot="1" x14ac:dyDescent="0.6">
      <c r="A27" s="32"/>
      <c r="B27" s="38"/>
      <c r="C27" s="54"/>
      <c r="D27" s="39"/>
      <c r="E27" s="40"/>
      <c r="F27" s="40"/>
      <c r="G27" s="40"/>
      <c r="H27" s="143" t="s">
        <v>31</v>
      </c>
      <c r="I27" s="144"/>
      <c r="J27" s="144"/>
      <c r="K27" s="146"/>
      <c r="L27" s="35">
        <v>19</v>
      </c>
      <c r="M27" s="36"/>
      <c r="N27" s="37"/>
    </row>
    <row r="28" spans="1:19" ht="24" customHeight="1" thickBot="1" x14ac:dyDescent="0.6">
      <c r="A28" s="32"/>
      <c r="B28" s="40"/>
      <c r="C28" s="40"/>
      <c r="D28" s="40"/>
      <c r="E28" s="40"/>
      <c r="F28" s="40"/>
      <c r="G28" s="40"/>
      <c r="H28" s="140" t="s">
        <v>23</v>
      </c>
      <c r="I28" s="141"/>
      <c r="J28" s="141"/>
      <c r="K28" s="142"/>
      <c r="L28" s="63">
        <f>(L26/L27)</f>
        <v>4.8330200501253131</v>
      </c>
      <c r="M28" s="41"/>
      <c r="N28" s="42"/>
      <c r="O28" s="5"/>
      <c r="P28" s="5"/>
      <c r="Q28" s="5"/>
      <c r="R28" s="5"/>
      <c r="S28" s="5"/>
    </row>
    <row r="29" spans="1:19" ht="24" customHeight="1" thickBot="1" x14ac:dyDescent="0.6">
      <c r="A29" s="43"/>
      <c r="B29" s="44"/>
      <c r="C29" s="44"/>
      <c r="D29" s="44"/>
      <c r="E29" s="44"/>
      <c r="F29" s="44"/>
      <c r="G29" s="44"/>
      <c r="H29" s="140" t="s">
        <v>24</v>
      </c>
      <c r="I29" s="141"/>
      <c r="J29" s="141"/>
      <c r="K29" s="142"/>
      <c r="L29" s="50" t="str">
        <f>IF(L28=5,"ดีเยี่ยม",IF(L28&gt;=4,"ดีมาก",IF(L28&gt;=3,"ดี",IF(L28&gt;=2,"พอใช้",IF(L28&gt;=1,"ต้องปรับปรุง","ไม่มีการปฏิบัติตามมาตรฐาน")))))</f>
        <v>ดีมาก</v>
      </c>
      <c r="M29" s="42"/>
      <c r="N29" s="42"/>
    </row>
    <row r="30" spans="1:19" ht="24" customHeight="1" x14ac:dyDescent="0.55000000000000004">
      <c r="M30" s="5"/>
      <c r="N30" s="5"/>
    </row>
    <row r="31" spans="1:19" ht="24" customHeight="1" x14ac:dyDescent="0.55000000000000004">
      <c r="A31" s="9"/>
      <c r="B31" s="132" t="s">
        <v>32</v>
      </c>
      <c r="C31" s="133"/>
      <c r="D31" s="133"/>
      <c r="E31" s="134"/>
      <c r="K31" s="8"/>
      <c r="M31" s="5"/>
      <c r="N31" s="5"/>
    </row>
    <row r="32" spans="1:19" ht="24" customHeight="1" x14ac:dyDescent="0.7">
      <c r="A32" s="9"/>
      <c r="B32" s="135" t="s">
        <v>25</v>
      </c>
      <c r="C32" s="135"/>
      <c r="D32" s="136"/>
      <c r="E32" s="137"/>
      <c r="M32" s="5"/>
      <c r="N32" s="5"/>
    </row>
    <row r="33" spans="1:14" ht="24" customHeight="1" x14ac:dyDescent="0.7">
      <c r="A33" s="9"/>
      <c r="B33" s="106" t="s">
        <v>26</v>
      </c>
      <c r="C33" s="107"/>
      <c r="D33" s="108">
        <f>D32*3.5/5</f>
        <v>0</v>
      </c>
      <c r="E33" s="109"/>
      <c r="M33" s="5"/>
      <c r="N33" s="5"/>
    </row>
    <row r="34" spans="1:14" ht="24" customHeight="1" x14ac:dyDescent="0.7">
      <c r="A34" s="9"/>
      <c r="B34" s="102" t="s">
        <v>37</v>
      </c>
      <c r="C34" s="103"/>
      <c r="D34" s="104"/>
      <c r="E34" s="105"/>
      <c r="M34" s="5"/>
      <c r="N34" s="5"/>
    </row>
    <row r="35" spans="1:14" ht="24" customHeight="1" x14ac:dyDescent="0.7">
      <c r="A35" s="9"/>
      <c r="B35" s="106" t="s">
        <v>27</v>
      </c>
      <c r="C35" s="107"/>
      <c r="D35" s="108">
        <f>D34*1.5/5</f>
        <v>0</v>
      </c>
      <c r="E35" s="109"/>
      <c r="M35" s="5"/>
      <c r="N35" s="5"/>
    </row>
    <row r="36" spans="1:14" ht="24" customHeight="1" thickBot="1" x14ac:dyDescent="0.75">
      <c r="A36" s="9"/>
      <c r="B36" s="110" t="s">
        <v>28</v>
      </c>
      <c r="C36" s="111"/>
      <c r="D36" s="112">
        <f>SUM(D33+D35)</f>
        <v>0</v>
      </c>
      <c r="E36" s="113"/>
      <c r="M36" s="5"/>
      <c r="N36" s="5"/>
    </row>
    <row r="37" spans="1:14" ht="24" customHeight="1" thickBot="1" x14ac:dyDescent="0.6">
      <c r="A37" s="9"/>
      <c r="B37" s="98" t="s">
        <v>24</v>
      </c>
      <c r="C37" s="99"/>
      <c r="D37" s="100" t="str">
        <f>IF(D36=5,"ดีเยี่ยม",IF(D36&gt;=4,"ดีมาก",IF(D36&gt;=3,"ดี",IF(D36&gt;=2,"พอใช้",IF(D36&gt;=1,"ต้องปรับปรุง","ไม่มีการปฏิบัติตามมาตรฐาน")))))</f>
        <v>ไม่มีการปฏิบัติตามมาตรฐาน</v>
      </c>
      <c r="E37" s="101"/>
      <c r="M37" s="5"/>
      <c r="N37" s="5"/>
    </row>
    <row r="38" spans="1:14" ht="24" customHeight="1" x14ac:dyDescent="0.55000000000000004">
      <c r="B38" s="132" t="s">
        <v>32</v>
      </c>
      <c r="C38" s="133"/>
      <c r="D38" s="133"/>
      <c r="E38" s="134"/>
      <c r="M38" s="5"/>
      <c r="N38" s="5"/>
    </row>
    <row r="39" spans="1:14" ht="24" customHeight="1" x14ac:dyDescent="0.7">
      <c r="B39" s="135" t="s">
        <v>25</v>
      </c>
      <c r="C39" s="135"/>
      <c r="D39" s="136">
        <f>L28</f>
        <v>4.8330200501253131</v>
      </c>
      <c r="E39" s="137"/>
      <c r="M39" s="5"/>
      <c r="N39" s="5"/>
    </row>
    <row r="40" spans="1:14" ht="24" customHeight="1" x14ac:dyDescent="0.7">
      <c r="B40" s="106" t="s">
        <v>26</v>
      </c>
      <c r="C40" s="107"/>
      <c r="D40" s="108">
        <f>(70*D39)/100</f>
        <v>3.3831140350877194</v>
      </c>
      <c r="E40" s="109"/>
    </row>
    <row r="41" spans="1:14" ht="24" customHeight="1" x14ac:dyDescent="0.7">
      <c r="B41" s="102" t="s">
        <v>97</v>
      </c>
      <c r="C41" s="103"/>
      <c r="D41" s="104">
        <f>('พื้นที่-คลังพัสดุ'!L23+'พื้นที่-พัฒนาและบำรุงรักษา'!H28+'พื้นที่-ห้องปฏิบัติการ'!H34)/3</f>
        <v>4.3638134819145051</v>
      </c>
      <c r="E41" s="105"/>
    </row>
    <row r="42" spans="1:14" ht="24" customHeight="1" x14ac:dyDescent="0.7">
      <c r="B42" s="106" t="s">
        <v>27</v>
      </c>
      <c r="C42" s="107"/>
      <c r="D42" s="108">
        <f>D41*1.5/5</f>
        <v>1.3091440445743516</v>
      </c>
      <c r="E42" s="109"/>
    </row>
    <row r="43" spans="1:14" ht="24" customHeight="1" thickBot="1" x14ac:dyDescent="0.75">
      <c r="B43" s="110" t="s">
        <v>28</v>
      </c>
      <c r="C43" s="111"/>
      <c r="D43" s="112">
        <f>SUM(D40+D42)</f>
        <v>4.6922580796620714</v>
      </c>
      <c r="E43" s="113"/>
    </row>
    <row r="44" spans="1:14" ht="24" customHeight="1" thickBot="1" x14ac:dyDescent="0.75">
      <c r="B44" s="148" t="s">
        <v>24</v>
      </c>
      <c r="C44" s="149"/>
      <c r="D44" s="150" t="str">
        <f>IF(D43=5,"ดีเยี่ยม",IF(D43&gt;=4,"ดีมาก",IF(D43&gt;=3,"ดี",IF(D43&gt;=2,"พอใช้",IF(D43&gt;=1,"ต้องปรับปรุง","ไม่มีการปฏิบัติตามมาตรฐาน")))))</f>
        <v>ดีมาก</v>
      </c>
      <c r="E44" s="151"/>
    </row>
    <row r="46" spans="1:14" ht="24" customHeight="1" x14ac:dyDescent="0.55000000000000004">
      <c r="B46" s="88" t="s">
        <v>95</v>
      </c>
      <c r="C46" s="152" t="s">
        <v>96</v>
      </c>
      <c r="D46" s="153"/>
    </row>
    <row r="47" spans="1:14" ht="24" customHeight="1" x14ac:dyDescent="0.55000000000000004">
      <c r="B47" s="89">
        <v>1</v>
      </c>
      <c r="C47" s="90"/>
      <c r="D47" s="91"/>
    </row>
    <row r="48" spans="1:14" ht="24" customHeight="1" x14ac:dyDescent="0.55000000000000004">
      <c r="B48" s="89">
        <v>2</v>
      </c>
      <c r="C48" s="90"/>
      <c r="D48" s="91"/>
    </row>
  </sheetData>
  <mergeCells count="47">
    <mergeCell ref="B44:C44"/>
    <mergeCell ref="D44:E44"/>
    <mergeCell ref="C46:D46"/>
    <mergeCell ref="B41:C41"/>
    <mergeCell ref="D41:E41"/>
    <mergeCell ref="B42:C42"/>
    <mergeCell ref="D42:E42"/>
    <mergeCell ref="B43:C43"/>
    <mergeCell ref="D43:E43"/>
    <mergeCell ref="B38:E38"/>
    <mergeCell ref="B39:C39"/>
    <mergeCell ref="D39:E39"/>
    <mergeCell ref="B40:C40"/>
    <mergeCell ref="D40:E40"/>
    <mergeCell ref="N5:N6"/>
    <mergeCell ref="H29:K29"/>
    <mergeCell ref="H26:K26"/>
    <mergeCell ref="H27:K27"/>
    <mergeCell ref="H28:K28"/>
    <mergeCell ref="M5:M6"/>
    <mergeCell ref="I22:K22"/>
    <mergeCell ref="F8:K8"/>
    <mergeCell ref="H9:K9"/>
    <mergeCell ref="F11:K11"/>
    <mergeCell ref="B33:C33"/>
    <mergeCell ref="D33:E33"/>
    <mergeCell ref="A1:L1"/>
    <mergeCell ref="A4:L4"/>
    <mergeCell ref="A5:A6"/>
    <mergeCell ref="B5:B6"/>
    <mergeCell ref="C5:K5"/>
    <mergeCell ref="A3:L3"/>
    <mergeCell ref="A2:L2"/>
    <mergeCell ref="F15:K15"/>
    <mergeCell ref="E16:K16"/>
    <mergeCell ref="J19:K19"/>
    <mergeCell ref="B31:E31"/>
    <mergeCell ref="B32:C32"/>
    <mergeCell ref="D32:E32"/>
    <mergeCell ref="B37:C37"/>
    <mergeCell ref="D37:E37"/>
    <mergeCell ref="B34:C34"/>
    <mergeCell ref="D34:E34"/>
    <mergeCell ref="B35:C35"/>
    <mergeCell ref="D35:E35"/>
    <mergeCell ref="B36:C36"/>
    <mergeCell ref="D36:E36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9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9" zoomScale="85" zoomScaleNormal="85" workbookViewId="0">
      <selection activeCell="R14" sqref="R14"/>
    </sheetView>
  </sheetViews>
  <sheetFormatPr defaultColWidth="9.125" defaultRowHeight="21.75" customHeight="1" x14ac:dyDescent="0.55000000000000004"/>
  <cols>
    <col min="1" max="1" width="4.625" style="6" customWidth="1"/>
    <col min="2" max="2" width="45.125" style="1" customWidth="1"/>
    <col min="3" max="11" width="5.625" style="1" customWidth="1"/>
    <col min="12" max="12" width="12.875" style="7" customWidth="1"/>
    <col min="13" max="13" width="13.625" style="1" customWidth="1"/>
    <col min="14" max="14" width="7.5" style="1" customWidth="1"/>
    <col min="15" max="16384" width="9.125" style="1"/>
  </cols>
  <sheetData>
    <row r="1" spans="1:17" ht="21.75" customHeight="1" x14ac:dyDescent="0.55000000000000004">
      <c r="A1" s="114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0"/>
      <c r="N1" s="11"/>
    </row>
    <row r="2" spans="1:17" ht="21.75" customHeight="1" x14ac:dyDescent="0.55000000000000004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0"/>
      <c r="N2" s="11"/>
    </row>
    <row r="3" spans="1:17" ht="21.75" customHeight="1" x14ac:dyDescent="0.55000000000000004">
      <c r="A3" s="126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0"/>
      <c r="N3" s="11"/>
    </row>
    <row r="4" spans="1:17" ht="21.75" customHeight="1" x14ac:dyDescent="0.65">
      <c r="A4" s="117" t="s">
        <v>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2"/>
      <c r="N4" s="13"/>
    </row>
    <row r="5" spans="1:17" ht="21.75" customHeight="1" x14ac:dyDescent="0.55000000000000004">
      <c r="A5" s="120" t="s">
        <v>0</v>
      </c>
      <c r="B5" s="122" t="s">
        <v>1</v>
      </c>
      <c r="C5" s="124" t="s">
        <v>2</v>
      </c>
      <c r="D5" s="124"/>
      <c r="E5" s="124"/>
      <c r="F5" s="124"/>
      <c r="G5" s="124"/>
      <c r="H5" s="124"/>
      <c r="I5" s="124"/>
      <c r="J5" s="124"/>
      <c r="K5" s="125"/>
      <c r="L5" s="45" t="s">
        <v>33</v>
      </c>
      <c r="M5" s="147" t="s">
        <v>29</v>
      </c>
      <c r="N5" s="138" t="s">
        <v>30</v>
      </c>
    </row>
    <row r="6" spans="1:17" ht="21.75" customHeight="1" thickBot="1" x14ac:dyDescent="0.6">
      <c r="A6" s="121"/>
      <c r="B6" s="12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3">
        <v>9</v>
      </c>
      <c r="L6" s="46" t="s">
        <v>34</v>
      </c>
      <c r="M6" s="147"/>
      <c r="N6" s="139"/>
    </row>
    <row r="7" spans="1:17" ht="21.75" customHeight="1" x14ac:dyDescent="0.55000000000000004">
      <c r="A7" s="14">
        <v>1</v>
      </c>
      <c r="B7" s="21" t="s">
        <v>3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59">
        <v>1</v>
      </c>
      <c r="K7" s="60"/>
      <c r="L7" s="17">
        <f>SUM(C7:K7)</f>
        <v>8</v>
      </c>
      <c r="M7" s="18"/>
      <c r="N7" s="19">
        <f>(L7/(8-M7)*5)</f>
        <v>5</v>
      </c>
    </row>
    <row r="8" spans="1:17" ht="21.75" customHeight="1" x14ac:dyDescent="0.55000000000000004">
      <c r="A8" s="20">
        <v>2</v>
      </c>
      <c r="B8" s="21" t="s">
        <v>4</v>
      </c>
      <c r="C8" s="16">
        <v>1</v>
      </c>
      <c r="D8" s="16">
        <v>0</v>
      </c>
      <c r="E8" s="16">
        <v>1</v>
      </c>
      <c r="F8" s="129"/>
      <c r="G8" s="130"/>
      <c r="H8" s="130"/>
      <c r="I8" s="130"/>
      <c r="J8" s="130"/>
      <c r="K8" s="131"/>
      <c r="L8" s="22">
        <f t="shared" ref="L8:L19" si="0">SUM(C8:K8)</f>
        <v>2</v>
      </c>
      <c r="M8" s="23"/>
      <c r="N8" s="19">
        <f>(L8/(3-M8)*5)</f>
        <v>3.333333333333333</v>
      </c>
    </row>
    <row r="9" spans="1:17" ht="21.75" customHeight="1" x14ac:dyDescent="0.55000000000000004">
      <c r="A9" s="20">
        <v>3</v>
      </c>
      <c r="B9" s="21" t="s">
        <v>38</v>
      </c>
      <c r="C9" s="16">
        <v>1</v>
      </c>
      <c r="D9" s="16">
        <v>1</v>
      </c>
      <c r="E9" s="24">
        <v>1</v>
      </c>
      <c r="F9" s="25">
        <v>1</v>
      </c>
      <c r="G9" s="25">
        <v>1</v>
      </c>
      <c r="H9" s="47"/>
      <c r="I9" s="47"/>
      <c r="J9" s="47"/>
      <c r="K9" s="48"/>
      <c r="L9" s="22">
        <f t="shared" si="0"/>
        <v>5</v>
      </c>
      <c r="M9" s="26"/>
      <c r="N9" s="19">
        <f>(L9/(5-M9)*5)</f>
        <v>5</v>
      </c>
    </row>
    <row r="10" spans="1:17" ht="21.75" customHeight="1" x14ac:dyDescent="0.55000000000000004">
      <c r="A10" s="20">
        <v>4</v>
      </c>
      <c r="B10" s="21" t="s">
        <v>6</v>
      </c>
      <c r="C10" s="16">
        <v>1</v>
      </c>
      <c r="D10" s="16">
        <v>1</v>
      </c>
      <c r="E10" s="16">
        <v>1</v>
      </c>
      <c r="F10" s="61">
        <v>1</v>
      </c>
      <c r="G10" s="61">
        <v>1</v>
      </c>
      <c r="H10" s="61">
        <v>1</v>
      </c>
      <c r="I10" s="47"/>
      <c r="J10" s="47"/>
      <c r="K10" s="48"/>
      <c r="L10" s="22">
        <f t="shared" si="0"/>
        <v>6</v>
      </c>
      <c r="M10" s="26"/>
      <c r="N10" s="19">
        <f>(L10/(6-M10)*5)</f>
        <v>5</v>
      </c>
      <c r="O10" s="4"/>
      <c r="P10" s="4"/>
      <c r="Q10" s="4"/>
    </row>
    <row r="11" spans="1:17" ht="21.75" customHeight="1" x14ac:dyDescent="0.55000000000000004">
      <c r="A11" s="20">
        <v>5</v>
      </c>
      <c r="B11" s="21" t="s">
        <v>7</v>
      </c>
      <c r="C11" s="16">
        <v>1</v>
      </c>
      <c r="D11" s="16">
        <v>1</v>
      </c>
      <c r="E11" s="16">
        <v>1</v>
      </c>
      <c r="F11" s="129"/>
      <c r="G11" s="130"/>
      <c r="H11" s="130"/>
      <c r="I11" s="130"/>
      <c r="J11" s="130"/>
      <c r="K11" s="131"/>
      <c r="L11" s="22">
        <f t="shared" si="0"/>
        <v>3</v>
      </c>
      <c r="M11" s="26"/>
      <c r="N11" s="19">
        <f>(L11/(3-M11)*5)</f>
        <v>5</v>
      </c>
    </row>
    <row r="12" spans="1:17" ht="21.75" customHeight="1" x14ac:dyDescent="0.55000000000000004">
      <c r="A12" s="20">
        <v>6</v>
      </c>
      <c r="B12" s="21" t="s">
        <v>8</v>
      </c>
      <c r="C12" s="16">
        <v>1</v>
      </c>
      <c r="D12" s="16">
        <v>1</v>
      </c>
      <c r="E12" s="16">
        <v>1</v>
      </c>
      <c r="F12" s="25">
        <v>0</v>
      </c>
      <c r="G12" s="25">
        <v>1</v>
      </c>
      <c r="H12" s="25">
        <v>1</v>
      </c>
      <c r="I12" s="25">
        <v>1</v>
      </c>
      <c r="J12" s="47"/>
      <c r="K12" s="48"/>
      <c r="L12" s="22">
        <f t="shared" si="0"/>
        <v>6</v>
      </c>
      <c r="M12" s="23"/>
      <c r="N12" s="19">
        <f>(L12/(7-M12)*5)</f>
        <v>4.2857142857142856</v>
      </c>
    </row>
    <row r="13" spans="1:17" ht="21.75" customHeight="1" x14ac:dyDescent="0.55000000000000004">
      <c r="A13" s="20">
        <v>7</v>
      </c>
      <c r="B13" s="21" t="s">
        <v>39</v>
      </c>
      <c r="C13" s="16">
        <v>1</v>
      </c>
      <c r="D13" s="16">
        <v>1</v>
      </c>
      <c r="E13" s="16">
        <v>1</v>
      </c>
      <c r="F13" s="25">
        <v>1</v>
      </c>
      <c r="G13" s="25">
        <v>1</v>
      </c>
      <c r="H13" s="25">
        <v>1</v>
      </c>
      <c r="I13" s="47"/>
      <c r="J13" s="47"/>
      <c r="K13" s="48"/>
      <c r="L13" s="22">
        <f t="shared" si="0"/>
        <v>6</v>
      </c>
      <c r="M13" s="23"/>
      <c r="N13" s="19">
        <f>(L13/(6-M13)*5)</f>
        <v>5</v>
      </c>
    </row>
    <row r="14" spans="1:17" ht="21.75" customHeight="1" x14ac:dyDescent="0.55000000000000004">
      <c r="A14" s="20">
        <v>8</v>
      </c>
      <c r="B14" s="21" t="s">
        <v>40</v>
      </c>
      <c r="C14" s="154"/>
      <c r="D14" s="155"/>
      <c r="E14" s="155"/>
      <c r="F14" s="155"/>
      <c r="G14" s="155"/>
      <c r="H14" s="155"/>
      <c r="I14" s="155"/>
      <c r="J14" s="155"/>
      <c r="K14" s="156"/>
      <c r="L14" s="56">
        <v>0</v>
      </c>
      <c r="M14" s="57">
        <v>9</v>
      </c>
      <c r="N14" s="58">
        <f>(L14/(6-M14)*5)</f>
        <v>0</v>
      </c>
    </row>
    <row r="15" spans="1:17" ht="21.75" customHeight="1" x14ac:dyDescent="0.55000000000000004">
      <c r="A15" s="20">
        <v>9</v>
      </c>
      <c r="B15" s="21" t="s">
        <v>12</v>
      </c>
      <c r="C15" s="16">
        <v>0</v>
      </c>
      <c r="D15" s="16">
        <v>1</v>
      </c>
      <c r="E15" s="129"/>
      <c r="F15" s="130"/>
      <c r="G15" s="130"/>
      <c r="H15" s="130"/>
      <c r="I15" s="130"/>
      <c r="J15" s="130"/>
      <c r="K15" s="131"/>
      <c r="L15" s="22">
        <f t="shared" si="0"/>
        <v>1</v>
      </c>
      <c r="M15" s="23"/>
      <c r="N15" s="19">
        <f>(L15/(2-M15)*5)</f>
        <v>2.5</v>
      </c>
    </row>
    <row r="16" spans="1:17" ht="21.75" customHeight="1" x14ac:dyDescent="0.55000000000000004">
      <c r="A16" s="20">
        <v>10</v>
      </c>
      <c r="B16" s="21" t="s">
        <v>13</v>
      </c>
      <c r="C16" s="16">
        <v>1</v>
      </c>
      <c r="D16" s="16">
        <v>1</v>
      </c>
      <c r="E16" s="25">
        <v>1</v>
      </c>
      <c r="F16" s="61">
        <v>0</v>
      </c>
      <c r="G16" s="47"/>
      <c r="H16" s="47"/>
      <c r="I16" s="47"/>
      <c r="J16" s="47"/>
      <c r="K16" s="48"/>
      <c r="L16" s="22">
        <f t="shared" si="0"/>
        <v>3</v>
      </c>
      <c r="M16" s="23"/>
      <c r="N16" s="19">
        <f>(L16/(4-M16)*5)</f>
        <v>3.75</v>
      </c>
    </row>
    <row r="17" spans="1:19" ht="21.75" customHeight="1" x14ac:dyDescent="0.55000000000000004">
      <c r="A17" s="20">
        <v>11</v>
      </c>
      <c r="B17" s="21" t="s">
        <v>41</v>
      </c>
      <c r="C17" s="16">
        <v>1</v>
      </c>
      <c r="D17" s="16">
        <v>1</v>
      </c>
      <c r="E17" s="25">
        <v>1</v>
      </c>
      <c r="F17" s="61">
        <v>0</v>
      </c>
      <c r="G17" s="61">
        <v>1</v>
      </c>
      <c r="H17" s="61">
        <v>1</v>
      </c>
      <c r="I17" s="47"/>
      <c r="J17" s="47"/>
      <c r="K17" s="48"/>
      <c r="L17" s="22">
        <f t="shared" si="0"/>
        <v>5</v>
      </c>
      <c r="M17" s="23"/>
      <c r="N17" s="19">
        <f>(L17/(6-M17)*5)</f>
        <v>4.166666666666667</v>
      </c>
    </row>
    <row r="18" spans="1:19" ht="21.75" customHeight="1" x14ac:dyDescent="0.55000000000000004">
      <c r="A18" s="20">
        <v>12</v>
      </c>
      <c r="B18" s="21" t="s">
        <v>42</v>
      </c>
      <c r="C18" s="16">
        <v>1</v>
      </c>
      <c r="D18" s="16">
        <v>1</v>
      </c>
      <c r="E18" s="16"/>
      <c r="F18" s="61">
        <v>1</v>
      </c>
      <c r="G18" s="47"/>
      <c r="H18" s="47"/>
      <c r="I18" s="47"/>
      <c r="J18" s="47"/>
      <c r="K18" s="48"/>
      <c r="L18" s="22">
        <f t="shared" si="0"/>
        <v>3</v>
      </c>
      <c r="M18" s="52">
        <v>1</v>
      </c>
      <c r="N18" s="19">
        <f>(L18/(4-M18)*5)</f>
        <v>5</v>
      </c>
    </row>
    <row r="19" spans="1:19" ht="21.75" customHeight="1" x14ac:dyDescent="0.55000000000000004">
      <c r="A19" s="20">
        <v>13</v>
      </c>
      <c r="B19" s="21" t="s">
        <v>18</v>
      </c>
      <c r="C19" s="16">
        <v>1</v>
      </c>
      <c r="D19" s="16">
        <v>1</v>
      </c>
      <c r="E19" s="16">
        <v>1</v>
      </c>
      <c r="F19" s="61">
        <v>1</v>
      </c>
      <c r="G19" s="25">
        <v>1</v>
      </c>
      <c r="H19" s="25">
        <v>1</v>
      </c>
      <c r="I19" s="129"/>
      <c r="J19" s="130"/>
      <c r="K19" s="131"/>
      <c r="L19" s="28">
        <f t="shared" si="0"/>
        <v>6</v>
      </c>
      <c r="M19" s="23"/>
      <c r="N19" s="19">
        <f>(L19/(6-M19)*5)</f>
        <v>5</v>
      </c>
    </row>
    <row r="20" spans="1:19" ht="21.75" customHeight="1" thickBot="1" x14ac:dyDescent="0.6">
      <c r="A20" s="20">
        <v>14</v>
      </c>
      <c r="B20" s="21" t="s">
        <v>43</v>
      </c>
      <c r="C20" s="16">
        <v>1</v>
      </c>
      <c r="D20" s="16">
        <v>1</v>
      </c>
      <c r="E20" s="16">
        <v>1</v>
      </c>
      <c r="F20" s="55"/>
      <c r="G20" s="27"/>
      <c r="H20" s="65"/>
      <c r="I20" s="65"/>
      <c r="J20" s="47"/>
      <c r="K20" s="48"/>
      <c r="L20" s="28">
        <f>SUM(C20:K20)</f>
        <v>3</v>
      </c>
      <c r="M20" s="23"/>
      <c r="N20" s="19">
        <f>(L20/(3-M20)*5)</f>
        <v>5</v>
      </c>
    </row>
    <row r="21" spans="1:19" ht="21.75" customHeight="1" thickBot="1" x14ac:dyDescent="0.6">
      <c r="A21" s="32"/>
      <c r="B21" s="92" t="s">
        <v>32</v>
      </c>
      <c r="C21" s="93"/>
      <c r="D21" s="93"/>
      <c r="E21" s="94"/>
      <c r="F21" s="34"/>
      <c r="G21" s="34"/>
      <c r="H21" s="143" t="s">
        <v>22</v>
      </c>
      <c r="I21" s="144"/>
      <c r="J21" s="144"/>
      <c r="K21" s="146"/>
      <c r="L21" s="35">
        <f>SUM(N7:N20)</f>
        <v>58.035714285714285</v>
      </c>
      <c r="M21" s="36"/>
      <c r="N21" s="37"/>
    </row>
    <row r="22" spans="1:19" ht="21.75" customHeight="1" thickBot="1" x14ac:dyDescent="0.75">
      <c r="A22" s="32"/>
      <c r="B22" s="95" t="s">
        <v>25</v>
      </c>
      <c r="C22" s="95"/>
      <c r="D22" s="96"/>
      <c r="E22" s="97"/>
      <c r="F22" s="40"/>
      <c r="G22" s="40"/>
      <c r="H22" s="143" t="s">
        <v>31</v>
      </c>
      <c r="I22" s="144"/>
      <c r="J22" s="144"/>
      <c r="K22" s="146"/>
      <c r="L22" s="66">
        <v>13</v>
      </c>
      <c r="M22" s="36"/>
      <c r="N22" s="37"/>
    </row>
    <row r="23" spans="1:19" ht="21.75" customHeight="1" thickBot="1" x14ac:dyDescent="0.75">
      <c r="A23" s="32"/>
      <c r="B23" s="106" t="s">
        <v>26</v>
      </c>
      <c r="C23" s="107"/>
      <c r="D23" s="108">
        <f>D22*3.5/5</f>
        <v>0</v>
      </c>
      <c r="E23" s="109"/>
      <c r="F23" s="40"/>
      <c r="G23" s="40"/>
      <c r="H23" s="140" t="s">
        <v>23</v>
      </c>
      <c r="I23" s="141"/>
      <c r="J23" s="141"/>
      <c r="K23" s="142"/>
      <c r="L23" s="51">
        <f>(L21/L22)</f>
        <v>4.4642857142857144</v>
      </c>
      <c r="M23" s="41"/>
      <c r="N23" s="42"/>
      <c r="O23" s="5"/>
      <c r="P23" s="5"/>
      <c r="Q23" s="5"/>
      <c r="R23" s="5"/>
      <c r="S23" s="5"/>
    </row>
    <row r="24" spans="1:19" ht="21.75" customHeight="1" thickBot="1" x14ac:dyDescent="0.75">
      <c r="A24" s="43"/>
      <c r="B24" s="102" t="s">
        <v>37</v>
      </c>
      <c r="C24" s="103"/>
      <c r="D24" s="104">
        <v>58.04</v>
      </c>
      <c r="E24" s="105"/>
      <c r="F24" s="44"/>
      <c r="G24" s="44"/>
      <c r="H24" s="157" t="s">
        <v>24</v>
      </c>
      <c r="I24" s="158"/>
      <c r="J24" s="158"/>
      <c r="K24" s="159"/>
      <c r="L24" s="53" t="str">
        <f>IF(L23=5,"ดีเยี่ยม",IF(L23&gt;=4,"ดีมาก",IF(L23&gt;=3,"ดี",IF(L23&gt;=2,"พอใช้",IF(L23&gt;=1,"ต้องปรับปรุง","ไม่มีการปฏิบัติตามมาตรฐาน")))))</f>
        <v>ดีมาก</v>
      </c>
      <c r="M24" s="42"/>
      <c r="N24" s="42"/>
    </row>
    <row r="25" spans="1:19" ht="21.75" customHeight="1" x14ac:dyDescent="0.7">
      <c r="B25" s="106" t="s">
        <v>27</v>
      </c>
      <c r="C25" s="107"/>
      <c r="D25" s="108">
        <f>D24*1.5/5</f>
        <v>17.411999999999999</v>
      </c>
      <c r="E25" s="109"/>
      <c r="M25" s="5"/>
      <c r="N25" s="5"/>
    </row>
    <row r="26" spans="1:19" ht="21.75" customHeight="1" thickBot="1" x14ac:dyDescent="0.75">
      <c r="A26" s="9"/>
      <c r="B26" s="110" t="s">
        <v>28</v>
      </c>
      <c r="C26" s="111"/>
      <c r="D26" s="112">
        <f>SUM(D23+D25)</f>
        <v>17.411999999999999</v>
      </c>
      <c r="E26" s="113"/>
      <c r="K26" s="8"/>
      <c r="M26" s="5"/>
      <c r="N26" s="5"/>
    </row>
    <row r="27" spans="1:19" ht="21.75" customHeight="1" thickBot="1" x14ac:dyDescent="0.6">
      <c r="A27" s="9"/>
      <c r="B27" s="98" t="s">
        <v>24</v>
      </c>
      <c r="C27" s="99"/>
      <c r="D27" s="100" t="str">
        <f>IF(D26=5,"ดีเยี่ยม",IF(D26&gt;=4,"ดีมาก",IF(D26&gt;=3,"ดี",IF(D26&gt;=2,"พอใช้",IF(D26&gt;=1,"ต้องปรับปรุง","ไม่มีการปฏิบัติตามมาตรฐาน")))))</f>
        <v>ดีมาก</v>
      </c>
      <c r="E27" s="101"/>
      <c r="M27" s="5"/>
      <c r="N27" s="5"/>
    </row>
    <row r="28" spans="1:19" ht="21.75" customHeight="1" x14ac:dyDescent="0.55000000000000004">
      <c r="A28" s="9"/>
      <c r="M28" s="5"/>
      <c r="N28" s="5"/>
    </row>
    <row r="29" spans="1:19" ht="21.75" customHeight="1" x14ac:dyDescent="0.55000000000000004">
      <c r="A29" s="9"/>
      <c r="M29" s="5"/>
      <c r="N29" s="5"/>
    </row>
    <row r="30" spans="1:19" ht="21.75" customHeight="1" x14ac:dyDescent="0.55000000000000004">
      <c r="A30" s="9"/>
      <c r="M30" s="5"/>
      <c r="N30" s="5"/>
    </row>
    <row r="31" spans="1:19" ht="21.75" customHeight="1" x14ac:dyDescent="0.55000000000000004">
      <c r="A31" s="9"/>
      <c r="M31" s="5"/>
      <c r="N31" s="5"/>
    </row>
    <row r="32" spans="1:19" ht="21.75" customHeight="1" x14ac:dyDescent="0.55000000000000004">
      <c r="A32" s="9"/>
      <c r="M32" s="5"/>
      <c r="N32" s="5"/>
    </row>
    <row r="33" spans="13:14" ht="21.75" customHeight="1" x14ac:dyDescent="0.55000000000000004">
      <c r="M33" s="5"/>
      <c r="N33" s="5"/>
    </row>
    <row r="34" spans="13:14" ht="21.75" customHeight="1" x14ac:dyDescent="0.55000000000000004">
      <c r="M34" s="5"/>
      <c r="N34" s="5"/>
    </row>
    <row r="35" spans="13:14" ht="21.75" customHeight="1" x14ac:dyDescent="0.55000000000000004">
      <c r="M35" s="5"/>
      <c r="N35" s="5"/>
    </row>
  </sheetData>
  <mergeCells count="28">
    <mergeCell ref="B26:C26"/>
    <mergeCell ref="D26:E26"/>
    <mergeCell ref="B27:C27"/>
    <mergeCell ref="D27:E27"/>
    <mergeCell ref="I19:K19"/>
    <mergeCell ref="B23:C23"/>
    <mergeCell ref="D23:E23"/>
    <mergeCell ref="B24:C24"/>
    <mergeCell ref="D24:E24"/>
    <mergeCell ref="B25:C25"/>
    <mergeCell ref="D25:E25"/>
    <mergeCell ref="H22:K22"/>
    <mergeCell ref="H23:K23"/>
    <mergeCell ref="H24:K24"/>
    <mergeCell ref="H21:K21"/>
    <mergeCell ref="M5:M6"/>
    <mergeCell ref="N5:N6"/>
    <mergeCell ref="F8:K8"/>
    <mergeCell ref="F11:K11"/>
    <mergeCell ref="C14:K14"/>
    <mergeCell ref="E15:K15"/>
    <mergeCell ref="A1:L1"/>
    <mergeCell ref="A2:L2"/>
    <mergeCell ref="A3:L3"/>
    <mergeCell ref="A4:L4"/>
    <mergeCell ref="A5:A6"/>
    <mergeCell ref="B5:B6"/>
    <mergeCell ref="C5:K5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9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9" zoomScale="85" zoomScaleNormal="85" workbookViewId="0">
      <selection activeCell="N28" sqref="N28"/>
    </sheetView>
  </sheetViews>
  <sheetFormatPr defaultColWidth="9.125" defaultRowHeight="25.5" customHeight="1" x14ac:dyDescent="0.55000000000000004"/>
  <cols>
    <col min="1" max="1" width="4.625" style="6" customWidth="1"/>
    <col min="2" max="2" width="45.125" style="1" customWidth="1"/>
    <col min="3" max="7" width="5.625" style="1" customWidth="1"/>
    <col min="8" max="8" width="14.125" style="7" customWidth="1"/>
    <col min="9" max="16384" width="9.125" style="1"/>
  </cols>
  <sheetData>
    <row r="1" spans="1:11" ht="25.5" customHeight="1" x14ac:dyDescent="0.55000000000000004">
      <c r="A1" s="161" t="s">
        <v>48</v>
      </c>
      <c r="B1" s="162"/>
      <c r="C1" s="162"/>
      <c r="D1" s="162"/>
      <c r="E1" s="162"/>
      <c r="F1" s="162"/>
      <c r="G1" s="162"/>
      <c r="H1" s="162"/>
    </row>
    <row r="2" spans="1:11" ht="25.5" customHeight="1" x14ac:dyDescent="0.55000000000000004">
      <c r="A2" s="163" t="s">
        <v>49</v>
      </c>
      <c r="B2" s="164"/>
      <c r="C2" s="164"/>
      <c r="D2" s="164"/>
      <c r="E2" s="164"/>
      <c r="F2" s="164"/>
      <c r="G2" s="164"/>
      <c r="H2" s="164"/>
    </row>
    <row r="3" spans="1:11" ht="25.5" customHeight="1" x14ac:dyDescent="0.55000000000000004">
      <c r="A3" s="165" t="s">
        <v>50</v>
      </c>
      <c r="B3" s="166"/>
      <c r="C3" s="166"/>
      <c r="D3" s="166"/>
      <c r="E3" s="166"/>
      <c r="F3" s="166"/>
      <c r="G3" s="166"/>
      <c r="H3" s="166"/>
    </row>
    <row r="4" spans="1:11" ht="25.5" customHeight="1" x14ac:dyDescent="0.55000000000000004">
      <c r="A4" s="165" t="s">
        <v>51</v>
      </c>
      <c r="B4" s="166"/>
      <c r="C4" s="166"/>
      <c r="D4" s="166"/>
      <c r="E4" s="166"/>
      <c r="F4" s="166"/>
      <c r="G4" s="166"/>
      <c r="H4" s="166"/>
    </row>
    <row r="5" spans="1:11" ht="25.5" customHeight="1" x14ac:dyDescent="0.55000000000000004">
      <c r="A5" s="167" t="s">
        <v>52</v>
      </c>
      <c r="B5" s="168"/>
      <c r="C5" s="168"/>
      <c r="D5" s="168"/>
      <c r="E5" s="168"/>
      <c r="F5" s="168"/>
      <c r="G5" s="168"/>
      <c r="H5" s="168"/>
    </row>
    <row r="6" spans="1:11" ht="25.5" customHeight="1" x14ac:dyDescent="0.65">
      <c r="A6" s="117"/>
      <c r="B6" s="118"/>
      <c r="C6" s="118"/>
      <c r="D6" s="118"/>
      <c r="E6" s="118"/>
      <c r="F6" s="118"/>
      <c r="G6" s="118"/>
      <c r="H6" s="118"/>
    </row>
    <row r="7" spans="1:11" ht="25.5" customHeight="1" x14ac:dyDescent="0.55000000000000004">
      <c r="A7" s="175" t="s">
        <v>0</v>
      </c>
      <c r="B7" s="160" t="s">
        <v>1</v>
      </c>
      <c r="C7" s="177" t="s">
        <v>53</v>
      </c>
      <c r="D7" s="178"/>
      <c r="E7" s="178"/>
      <c r="F7" s="178"/>
      <c r="G7" s="178"/>
      <c r="H7" s="160" t="s">
        <v>74</v>
      </c>
    </row>
    <row r="8" spans="1:11" ht="25.5" customHeight="1" x14ac:dyDescent="0.55000000000000004">
      <c r="A8" s="176"/>
      <c r="B8" s="124"/>
      <c r="C8" s="67" t="s">
        <v>54</v>
      </c>
      <c r="D8" s="67" t="s">
        <v>55</v>
      </c>
      <c r="E8" s="67" t="s">
        <v>56</v>
      </c>
      <c r="F8" s="67" t="s">
        <v>57</v>
      </c>
      <c r="G8" s="67" t="s">
        <v>58</v>
      </c>
      <c r="H8" s="124"/>
    </row>
    <row r="9" spans="1:11" ht="25.5" customHeight="1" x14ac:dyDescent="0.55000000000000004">
      <c r="A9" s="68">
        <v>1</v>
      </c>
      <c r="B9" s="15" t="s">
        <v>59</v>
      </c>
      <c r="C9" s="69">
        <v>5</v>
      </c>
      <c r="D9" s="69">
        <v>5</v>
      </c>
      <c r="E9" s="69">
        <v>5</v>
      </c>
      <c r="F9" s="69">
        <v>5</v>
      </c>
      <c r="G9" s="69">
        <v>5</v>
      </c>
      <c r="H9" s="74">
        <f>AVERAGE(C9:G9)</f>
        <v>5</v>
      </c>
    </row>
    <row r="10" spans="1:11" ht="25.5" customHeight="1" x14ac:dyDescent="0.55000000000000004">
      <c r="A10" s="68">
        <v>2</v>
      </c>
      <c r="B10" s="21" t="s">
        <v>60</v>
      </c>
      <c r="C10" s="69">
        <v>5</v>
      </c>
      <c r="D10" s="69">
        <v>4.38</v>
      </c>
      <c r="E10" s="69">
        <v>3.75</v>
      </c>
      <c r="F10" s="70">
        <v>2.5</v>
      </c>
      <c r="G10" s="70">
        <v>3.75</v>
      </c>
      <c r="H10" s="74">
        <f t="shared" ref="H10:H25" si="0">AVERAGE(C10:G10)</f>
        <v>3.8759999999999999</v>
      </c>
      <c r="K10" s="71"/>
    </row>
    <row r="11" spans="1:11" ht="25.5" customHeight="1" x14ac:dyDescent="0.55000000000000004">
      <c r="A11" s="68">
        <v>3</v>
      </c>
      <c r="B11" s="21" t="s">
        <v>61</v>
      </c>
      <c r="C11" s="69">
        <v>1.67</v>
      </c>
      <c r="D11" s="69">
        <v>2.5</v>
      </c>
      <c r="E11" s="72">
        <v>2.5</v>
      </c>
      <c r="F11" s="73">
        <v>5</v>
      </c>
      <c r="G11" s="73">
        <v>5</v>
      </c>
      <c r="H11" s="74">
        <f t="shared" si="0"/>
        <v>3.3340000000000005</v>
      </c>
    </row>
    <row r="12" spans="1:11" ht="25.5" customHeight="1" x14ac:dyDescent="0.55000000000000004">
      <c r="A12" s="68">
        <v>4</v>
      </c>
      <c r="B12" s="21" t="s">
        <v>62</v>
      </c>
      <c r="C12" s="74">
        <v>5</v>
      </c>
      <c r="D12" s="69">
        <v>5</v>
      </c>
      <c r="E12" s="69">
        <v>5</v>
      </c>
      <c r="F12" s="70">
        <v>3.33</v>
      </c>
      <c r="G12" s="73">
        <v>3.33</v>
      </c>
      <c r="H12" s="74">
        <f t="shared" si="0"/>
        <v>4.331999999999999</v>
      </c>
      <c r="I12" s="4"/>
      <c r="J12" s="4"/>
      <c r="K12" s="4"/>
    </row>
    <row r="13" spans="1:11" ht="25.5" customHeight="1" x14ac:dyDescent="0.55000000000000004">
      <c r="A13" s="68">
        <v>5</v>
      </c>
      <c r="B13" s="21" t="s">
        <v>63</v>
      </c>
      <c r="C13" s="74">
        <v>4.38</v>
      </c>
      <c r="D13" s="69">
        <v>5</v>
      </c>
      <c r="E13" s="69">
        <v>5</v>
      </c>
      <c r="F13" s="70">
        <v>1.88</v>
      </c>
      <c r="G13" s="70">
        <v>4.38</v>
      </c>
      <c r="H13" s="74">
        <f t="shared" si="0"/>
        <v>4.1279999999999992</v>
      </c>
    </row>
    <row r="14" spans="1:11" ht="25.5" customHeight="1" x14ac:dyDescent="0.55000000000000004">
      <c r="A14" s="68">
        <v>6</v>
      </c>
      <c r="B14" s="21" t="s">
        <v>64</v>
      </c>
      <c r="C14" s="74">
        <v>5</v>
      </c>
      <c r="D14" s="69">
        <v>5</v>
      </c>
      <c r="E14" s="69" t="s">
        <v>65</v>
      </c>
      <c r="F14" s="73">
        <v>2.5</v>
      </c>
      <c r="G14" s="70">
        <v>5</v>
      </c>
      <c r="H14" s="74">
        <f t="shared" si="0"/>
        <v>4.375</v>
      </c>
    </row>
    <row r="15" spans="1:11" ht="25.5" customHeight="1" x14ac:dyDescent="0.55000000000000004">
      <c r="A15" s="68">
        <v>7</v>
      </c>
      <c r="B15" s="21" t="s">
        <v>66</v>
      </c>
      <c r="C15" s="74">
        <v>4.29</v>
      </c>
      <c r="D15" s="69">
        <v>4.6399999999999997</v>
      </c>
      <c r="E15" s="69">
        <v>4.29</v>
      </c>
      <c r="F15" s="73">
        <v>3.57</v>
      </c>
      <c r="G15" s="73">
        <v>5</v>
      </c>
      <c r="H15" s="74">
        <f t="shared" si="0"/>
        <v>4.3579999999999997</v>
      </c>
    </row>
    <row r="16" spans="1:11" ht="25.5" customHeight="1" x14ac:dyDescent="0.55000000000000004">
      <c r="A16" s="68">
        <v>8</v>
      </c>
      <c r="B16" s="21" t="s">
        <v>67</v>
      </c>
      <c r="C16" s="74">
        <v>5</v>
      </c>
      <c r="D16" s="69">
        <v>5</v>
      </c>
      <c r="E16" s="69">
        <v>5</v>
      </c>
      <c r="F16" s="70">
        <v>3.33</v>
      </c>
      <c r="G16" s="73" t="s">
        <v>65</v>
      </c>
      <c r="H16" s="74">
        <f t="shared" si="0"/>
        <v>4.5824999999999996</v>
      </c>
    </row>
    <row r="17" spans="1:13" ht="25.5" customHeight="1" x14ac:dyDescent="0.55000000000000004">
      <c r="A17" s="68">
        <v>9</v>
      </c>
      <c r="B17" s="21" t="s">
        <v>68</v>
      </c>
      <c r="C17" s="74">
        <v>5</v>
      </c>
      <c r="D17" s="69">
        <v>4</v>
      </c>
      <c r="E17" s="69">
        <v>3</v>
      </c>
      <c r="F17" s="70">
        <v>3</v>
      </c>
      <c r="G17" s="70">
        <v>5</v>
      </c>
      <c r="H17" s="74">
        <f t="shared" si="0"/>
        <v>4</v>
      </c>
    </row>
    <row r="18" spans="1:13" ht="25.5" customHeight="1" x14ac:dyDescent="0.55000000000000004">
      <c r="A18" s="68">
        <v>10</v>
      </c>
      <c r="B18" s="21" t="s">
        <v>69</v>
      </c>
      <c r="C18" s="74">
        <v>3.57</v>
      </c>
      <c r="D18" s="69">
        <v>4.6399999999999997</v>
      </c>
      <c r="E18" s="70">
        <v>3.57</v>
      </c>
      <c r="F18" s="70">
        <v>1.43</v>
      </c>
      <c r="G18" s="73">
        <v>5</v>
      </c>
      <c r="H18" s="74">
        <f t="shared" si="0"/>
        <v>3.6420000000000003</v>
      </c>
    </row>
    <row r="19" spans="1:13" ht="25.5" customHeight="1" x14ac:dyDescent="0.55000000000000004">
      <c r="A19" s="68">
        <v>11</v>
      </c>
      <c r="B19" s="21" t="s">
        <v>7</v>
      </c>
      <c r="C19" s="74">
        <v>3.33</v>
      </c>
      <c r="D19" s="69">
        <v>5</v>
      </c>
      <c r="E19" s="75" t="s">
        <v>65</v>
      </c>
      <c r="F19" s="70" t="s">
        <v>65</v>
      </c>
      <c r="G19" s="73" t="s">
        <v>65</v>
      </c>
      <c r="H19" s="74">
        <f t="shared" si="0"/>
        <v>4.165</v>
      </c>
    </row>
    <row r="20" spans="1:13" ht="25.5" customHeight="1" x14ac:dyDescent="0.55000000000000004">
      <c r="A20" s="68">
        <v>12</v>
      </c>
      <c r="B20" s="21" t="s">
        <v>70</v>
      </c>
      <c r="C20" s="74">
        <v>5</v>
      </c>
      <c r="D20" s="69">
        <v>5</v>
      </c>
      <c r="E20" s="69">
        <v>5</v>
      </c>
      <c r="F20" s="70">
        <v>1.67</v>
      </c>
      <c r="G20" s="73">
        <v>5</v>
      </c>
      <c r="H20" s="74">
        <f t="shared" si="0"/>
        <v>4.3340000000000005</v>
      </c>
    </row>
    <row r="21" spans="1:13" ht="25.5" customHeight="1" x14ac:dyDescent="0.55000000000000004">
      <c r="A21" s="68">
        <v>13</v>
      </c>
      <c r="B21" s="21" t="s">
        <v>18</v>
      </c>
      <c r="C21" s="74">
        <v>2.5</v>
      </c>
      <c r="D21" s="69">
        <v>3.33</v>
      </c>
      <c r="E21" s="69" t="s">
        <v>65</v>
      </c>
      <c r="F21" s="73" t="s">
        <v>65</v>
      </c>
      <c r="G21" s="73">
        <v>4.17</v>
      </c>
      <c r="H21" s="74">
        <f t="shared" si="0"/>
        <v>3.3333333333333335</v>
      </c>
    </row>
    <row r="22" spans="1:13" ht="25.5" customHeight="1" x14ac:dyDescent="0.55000000000000004">
      <c r="A22" s="68">
        <v>14</v>
      </c>
      <c r="B22" s="21" t="s">
        <v>71</v>
      </c>
      <c r="C22" s="74">
        <v>3.75</v>
      </c>
      <c r="D22" s="69">
        <v>3.13</v>
      </c>
      <c r="E22" s="69">
        <v>3.75</v>
      </c>
      <c r="F22" s="76">
        <v>3.75</v>
      </c>
      <c r="G22" s="70">
        <v>5</v>
      </c>
      <c r="H22" s="74">
        <f t="shared" si="0"/>
        <v>3.8759999999999999</v>
      </c>
    </row>
    <row r="23" spans="1:13" ht="25.5" customHeight="1" x14ac:dyDescent="0.55000000000000004">
      <c r="A23" s="68">
        <v>15</v>
      </c>
      <c r="B23" s="21" t="s">
        <v>72</v>
      </c>
      <c r="C23" s="74">
        <v>5</v>
      </c>
      <c r="D23" s="69">
        <v>3.75</v>
      </c>
      <c r="E23" s="69">
        <v>1.25</v>
      </c>
      <c r="F23" s="73">
        <v>1.25</v>
      </c>
      <c r="G23" s="70">
        <v>5</v>
      </c>
      <c r="H23" s="74">
        <f t="shared" si="0"/>
        <v>3.25</v>
      </c>
    </row>
    <row r="24" spans="1:13" ht="25.5" customHeight="1" x14ac:dyDescent="0.55000000000000004">
      <c r="A24" s="68">
        <v>16</v>
      </c>
      <c r="B24" s="21" t="s">
        <v>20</v>
      </c>
      <c r="C24" s="74">
        <v>5</v>
      </c>
      <c r="D24" s="69">
        <v>5</v>
      </c>
      <c r="E24" s="69">
        <v>5</v>
      </c>
      <c r="F24" s="73">
        <v>5</v>
      </c>
      <c r="G24" s="70">
        <v>5</v>
      </c>
      <c r="H24" s="74">
        <f t="shared" si="0"/>
        <v>5</v>
      </c>
    </row>
    <row r="25" spans="1:13" ht="25.5" customHeight="1" thickBot="1" x14ac:dyDescent="0.6">
      <c r="A25" s="68">
        <v>17</v>
      </c>
      <c r="B25" s="21" t="s">
        <v>73</v>
      </c>
      <c r="C25" s="74">
        <v>3.75</v>
      </c>
      <c r="D25" s="69">
        <v>3.75</v>
      </c>
      <c r="E25" s="69" t="s">
        <v>65</v>
      </c>
      <c r="F25" s="76">
        <v>5</v>
      </c>
      <c r="G25" s="73">
        <v>5</v>
      </c>
      <c r="H25" s="74">
        <f t="shared" si="0"/>
        <v>4.375</v>
      </c>
    </row>
    <row r="26" spans="1:13" ht="25.5" customHeight="1" thickBot="1" x14ac:dyDescent="0.6">
      <c r="A26" s="77"/>
      <c r="B26" s="78"/>
      <c r="C26" s="79"/>
      <c r="D26" s="169" t="s">
        <v>22</v>
      </c>
      <c r="E26" s="170"/>
      <c r="F26" s="170"/>
      <c r="G26" s="171"/>
      <c r="H26" s="80">
        <f>SUM(H9:H25)</f>
        <v>69.960833333333341</v>
      </c>
      <c r="I26" s="5"/>
      <c r="J26" s="5"/>
      <c r="K26" s="5"/>
      <c r="L26" s="5"/>
      <c r="M26" s="5"/>
    </row>
    <row r="27" spans="1:13" ht="25.5" customHeight="1" thickBot="1" x14ac:dyDescent="0.6">
      <c r="A27" s="83"/>
      <c r="B27" s="78"/>
      <c r="C27" s="79"/>
      <c r="D27" s="169" t="s">
        <v>31</v>
      </c>
      <c r="E27" s="170"/>
      <c r="F27" s="170"/>
      <c r="G27" s="171"/>
      <c r="H27" s="80">
        <v>17</v>
      </c>
    </row>
    <row r="28" spans="1:13" ht="25.5" customHeight="1" thickBot="1" x14ac:dyDescent="0.6">
      <c r="A28" s="84"/>
      <c r="B28" s="85"/>
      <c r="C28" s="85"/>
      <c r="D28" s="172" t="s">
        <v>23</v>
      </c>
      <c r="E28" s="173"/>
      <c r="F28" s="173"/>
      <c r="G28" s="174"/>
      <c r="H28" s="81">
        <f>(H26/H27)</f>
        <v>4.1153431372549028</v>
      </c>
    </row>
    <row r="29" spans="1:13" ht="25.5" customHeight="1" thickBot="1" x14ac:dyDescent="0.6">
      <c r="D29" s="172" t="s">
        <v>24</v>
      </c>
      <c r="E29" s="173"/>
      <c r="F29" s="173"/>
      <c r="G29" s="174"/>
      <c r="H29" s="82" t="str">
        <f>IF(H28=5,"ดีเยี่ยม",IF(H28&gt;=4,"ดีมาก",IF(H28&gt;=3,"ดี",IF(H28&gt;=2,"พอใช้",IF(H28&gt;=1,"ต้องปรับปรุง","ไม่มีการปฏิบัติตามมาตรฐาน")))))</f>
        <v>ดีมาก</v>
      </c>
    </row>
  </sheetData>
  <mergeCells count="14">
    <mergeCell ref="D26:G26"/>
    <mergeCell ref="D27:G27"/>
    <mergeCell ref="D28:G28"/>
    <mergeCell ref="D29:G29"/>
    <mergeCell ref="A7:A8"/>
    <mergeCell ref="B7:B8"/>
    <mergeCell ref="C7:G7"/>
    <mergeCell ref="H7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5" zoomScaleNormal="85" workbookViewId="0">
      <selection activeCell="H36" sqref="H36"/>
    </sheetView>
  </sheetViews>
  <sheetFormatPr defaultColWidth="9.125" defaultRowHeight="26.25" customHeight="1" x14ac:dyDescent="0.55000000000000004"/>
  <cols>
    <col min="1" max="1" width="4.625" style="6" customWidth="1"/>
    <col min="2" max="2" width="45.125" style="1" customWidth="1"/>
    <col min="3" max="7" width="5.625" style="1" customWidth="1"/>
    <col min="8" max="8" width="14.125" style="7" customWidth="1"/>
    <col min="9" max="16384" width="9.125" style="1"/>
  </cols>
  <sheetData>
    <row r="1" spans="1:11" ht="26.25" customHeight="1" x14ac:dyDescent="0.55000000000000004">
      <c r="A1" s="179" t="s">
        <v>48</v>
      </c>
      <c r="B1" s="180"/>
      <c r="C1" s="180"/>
      <c r="D1" s="180"/>
      <c r="E1" s="180"/>
      <c r="F1" s="180"/>
      <c r="G1" s="180"/>
      <c r="H1" s="180"/>
    </row>
    <row r="2" spans="1:11" ht="26.25" customHeight="1" x14ac:dyDescent="0.55000000000000004">
      <c r="A2" s="163" t="s">
        <v>87</v>
      </c>
      <c r="B2" s="164"/>
      <c r="C2" s="164"/>
      <c r="D2" s="164"/>
      <c r="E2" s="164"/>
      <c r="F2" s="164"/>
      <c r="G2" s="164"/>
      <c r="H2" s="164"/>
    </row>
    <row r="3" spans="1:11" ht="26.25" customHeight="1" x14ac:dyDescent="0.55000000000000004">
      <c r="A3" s="165" t="s">
        <v>98</v>
      </c>
      <c r="B3" s="166"/>
      <c r="C3" s="166"/>
      <c r="D3" s="166"/>
      <c r="E3" s="166"/>
      <c r="F3" s="166"/>
      <c r="G3" s="166"/>
      <c r="H3" s="166"/>
    </row>
    <row r="4" spans="1:11" ht="26.25" customHeight="1" x14ac:dyDescent="0.55000000000000004">
      <c r="A4" s="165" t="s">
        <v>94</v>
      </c>
      <c r="B4" s="166"/>
      <c r="C4" s="166"/>
      <c r="D4" s="166"/>
      <c r="E4" s="166"/>
      <c r="F4" s="166"/>
      <c r="G4" s="166"/>
      <c r="H4" s="166"/>
    </row>
    <row r="5" spans="1:11" ht="26.25" customHeight="1" x14ac:dyDescent="0.55000000000000004">
      <c r="A5" s="167" t="s">
        <v>93</v>
      </c>
      <c r="B5" s="168"/>
      <c r="C5" s="168"/>
      <c r="D5" s="168"/>
      <c r="E5" s="168"/>
      <c r="F5" s="168"/>
      <c r="G5" s="168"/>
      <c r="H5" s="168"/>
    </row>
    <row r="6" spans="1:11" ht="12.75" customHeight="1" x14ac:dyDescent="0.65">
      <c r="A6" s="117"/>
      <c r="B6" s="118"/>
      <c r="C6" s="118"/>
      <c r="D6" s="118"/>
      <c r="E6" s="118"/>
      <c r="F6" s="118"/>
      <c r="G6" s="118"/>
      <c r="H6" s="118"/>
    </row>
    <row r="7" spans="1:11" ht="26.25" customHeight="1" x14ac:dyDescent="0.55000000000000004">
      <c r="A7" s="175" t="s">
        <v>0</v>
      </c>
      <c r="B7" s="160" t="s">
        <v>1</v>
      </c>
      <c r="C7" s="177" t="s">
        <v>53</v>
      </c>
      <c r="D7" s="178"/>
      <c r="E7" s="178"/>
      <c r="F7" s="178"/>
      <c r="G7" s="178"/>
      <c r="H7" s="160" t="s">
        <v>74</v>
      </c>
    </row>
    <row r="8" spans="1:11" ht="170.25" customHeight="1" x14ac:dyDescent="0.55000000000000004">
      <c r="A8" s="176"/>
      <c r="B8" s="124"/>
      <c r="C8" s="86" t="s">
        <v>91</v>
      </c>
      <c r="D8" s="86" t="s">
        <v>92</v>
      </c>
      <c r="E8" s="86" t="s">
        <v>89</v>
      </c>
      <c r="F8" s="86" t="s">
        <v>88</v>
      </c>
      <c r="G8" s="86" t="s">
        <v>90</v>
      </c>
      <c r="H8" s="124"/>
    </row>
    <row r="9" spans="1:11" ht="26.25" customHeight="1" x14ac:dyDescent="0.55000000000000004">
      <c r="A9" s="68">
        <v>1</v>
      </c>
      <c r="B9" s="15" t="s">
        <v>75</v>
      </c>
      <c r="C9" s="69" t="s">
        <v>65</v>
      </c>
      <c r="D9" s="69">
        <v>5</v>
      </c>
      <c r="E9" s="69">
        <v>5</v>
      </c>
      <c r="F9" s="69">
        <v>5</v>
      </c>
      <c r="G9" s="69">
        <v>4.8</v>
      </c>
      <c r="H9" s="74">
        <f>AVERAGE(C9:G9)</f>
        <v>4.95</v>
      </c>
    </row>
    <row r="10" spans="1:11" ht="26.25" customHeight="1" x14ac:dyDescent="0.55000000000000004">
      <c r="A10" s="68">
        <v>2</v>
      </c>
      <c r="B10" s="21" t="s">
        <v>60</v>
      </c>
      <c r="C10" s="69">
        <v>4.9000000000000004</v>
      </c>
      <c r="D10" s="69">
        <v>4</v>
      </c>
      <c r="E10" s="69">
        <v>4.4000000000000004</v>
      </c>
      <c r="F10" s="70">
        <v>3.6</v>
      </c>
      <c r="G10" s="70">
        <v>4.0999999999999996</v>
      </c>
      <c r="H10" s="74">
        <f>AVERAGE(C10:G10)</f>
        <v>4.2</v>
      </c>
      <c r="K10" s="71"/>
    </row>
    <row r="11" spans="1:11" ht="26.25" customHeight="1" x14ac:dyDescent="0.55000000000000004">
      <c r="A11" s="68">
        <v>3</v>
      </c>
      <c r="B11" s="21" t="s">
        <v>76</v>
      </c>
      <c r="C11" s="69">
        <v>5</v>
      </c>
      <c r="D11" s="69">
        <v>5</v>
      </c>
      <c r="E11" s="72">
        <v>5</v>
      </c>
      <c r="F11" s="73">
        <v>3.3</v>
      </c>
      <c r="G11" s="73">
        <v>4.0999999999999996</v>
      </c>
      <c r="H11" s="74">
        <f t="shared" ref="H11:H31" si="0">AVERAGE(C11:G11)</f>
        <v>4.4799999999999995</v>
      </c>
    </row>
    <row r="12" spans="1:11" ht="26.25" customHeight="1" x14ac:dyDescent="0.55000000000000004">
      <c r="A12" s="68">
        <v>4</v>
      </c>
      <c r="B12" s="21" t="s">
        <v>77</v>
      </c>
      <c r="C12" s="74">
        <v>4.8</v>
      </c>
      <c r="D12" s="69">
        <v>5</v>
      </c>
      <c r="E12" s="69">
        <v>5</v>
      </c>
      <c r="F12" s="70">
        <v>4</v>
      </c>
      <c r="G12" s="73">
        <v>4</v>
      </c>
      <c r="H12" s="74">
        <f t="shared" si="0"/>
        <v>4.5600000000000005</v>
      </c>
      <c r="I12" s="4"/>
      <c r="J12" s="4"/>
      <c r="K12" s="4"/>
    </row>
    <row r="13" spans="1:11" ht="26.25" customHeight="1" x14ac:dyDescent="0.55000000000000004">
      <c r="A13" s="68">
        <v>5</v>
      </c>
      <c r="B13" s="21" t="s">
        <v>7</v>
      </c>
      <c r="C13" s="74">
        <v>5</v>
      </c>
      <c r="D13" s="69">
        <v>5</v>
      </c>
      <c r="E13" s="69">
        <v>4</v>
      </c>
      <c r="F13" s="70">
        <v>4.7</v>
      </c>
      <c r="G13" s="70">
        <v>4.5</v>
      </c>
      <c r="H13" s="74">
        <f t="shared" si="0"/>
        <v>4.6399999999999997</v>
      </c>
    </row>
    <row r="14" spans="1:11" ht="26.25" customHeight="1" x14ac:dyDescent="0.55000000000000004">
      <c r="A14" s="68">
        <v>6</v>
      </c>
      <c r="B14" s="21" t="s">
        <v>8</v>
      </c>
      <c r="C14" s="74">
        <v>4.8</v>
      </c>
      <c r="D14" s="69">
        <v>4</v>
      </c>
      <c r="E14" s="69">
        <v>5</v>
      </c>
      <c r="F14" s="73">
        <v>5</v>
      </c>
      <c r="G14" s="70">
        <v>4</v>
      </c>
      <c r="H14" s="74">
        <f t="shared" si="0"/>
        <v>4.5600000000000005</v>
      </c>
    </row>
    <row r="15" spans="1:11" ht="26.25" customHeight="1" x14ac:dyDescent="0.55000000000000004">
      <c r="A15" s="68">
        <v>7</v>
      </c>
      <c r="B15" s="21" t="s">
        <v>39</v>
      </c>
      <c r="C15" s="74">
        <v>4.8</v>
      </c>
      <c r="D15" s="69">
        <v>5</v>
      </c>
      <c r="E15" s="69">
        <v>5</v>
      </c>
      <c r="F15" s="73">
        <v>4.5999999999999996</v>
      </c>
      <c r="G15" s="73">
        <v>4.8</v>
      </c>
      <c r="H15" s="74">
        <f t="shared" si="0"/>
        <v>4.84</v>
      </c>
    </row>
    <row r="16" spans="1:11" ht="26.25" customHeight="1" x14ac:dyDescent="0.55000000000000004">
      <c r="A16" s="68">
        <v>8</v>
      </c>
      <c r="B16" s="21" t="s">
        <v>11</v>
      </c>
      <c r="C16" s="74" t="s">
        <v>65</v>
      </c>
      <c r="D16" s="69">
        <v>5</v>
      </c>
      <c r="E16" s="69">
        <v>5</v>
      </c>
      <c r="F16" s="70">
        <v>2</v>
      </c>
      <c r="G16" s="73">
        <v>4.3</v>
      </c>
      <c r="H16" s="74">
        <f t="shared" si="0"/>
        <v>4.0750000000000002</v>
      </c>
    </row>
    <row r="17" spans="1:13" ht="26.25" customHeight="1" x14ac:dyDescent="0.55000000000000004">
      <c r="A17" s="68">
        <v>9</v>
      </c>
      <c r="B17" s="21" t="s">
        <v>12</v>
      </c>
      <c r="C17" s="74">
        <v>5</v>
      </c>
      <c r="D17" s="69">
        <v>5</v>
      </c>
      <c r="E17" s="69">
        <v>5</v>
      </c>
      <c r="F17" s="70">
        <v>5</v>
      </c>
      <c r="G17" s="70">
        <v>4</v>
      </c>
      <c r="H17" s="74">
        <f t="shared" si="0"/>
        <v>4.8</v>
      </c>
    </row>
    <row r="18" spans="1:13" ht="26.25" customHeight="1" x14ac:dyDescent="0.55000000000000004">
      <c r="A18" s="68">
        <v>10</v>
      </c>
      <c r="B18" s="21" t="s">
        <v>13</v>
      </c>
      <c r="C18" s="74">
        <v>5</v>
      </c>
      <c r="D18" s="69">
        <v>5</v>
      </c>
      <c r="E18" s="70">
        <v>5</v>
      </c>
      <c r="F18" s="87">
        <v>4.7</v>
      </c>
      <c r="G18" s="73">
        <v>4.5999999999999996</v>
      </c>
      <c r="H18" s="74">
        <f t="shared" si="0"/>
        <v>4.8599999999999994</v>
      </c>
    </row>
    <row r="19" spans="1:13" ht="26.25" customHeight="1" x14ac:dyDescent="0.55000000000000004">
      <c r="A19" s="68">
        <v>11</v>
      </c>
      <c r="B19" s="21" t="s">
        <v>16</v>
      </c>
      <c r="C19" s="74">
        <v>5</v>
      </c>
      <c r="D19" s="69" t="s">
        <v>65</v>
      </c>
      <c r="E19" s="75">
        <v>5</v>
      </c>
      <c r="F19" s="70">
        <v>4.3</v>
      </c>
      <c r="G19" s="73">
        <v>4</v>
      </c>
      <c r="H19" s="74">
        <f t="shared" si="0"/>
        <v>4.5750000000000002</v>
      </c>
    </row>
    <row r="20" spans="1:13" ht="26.25" customHeight="1" x14ac:dyDescent="0.55000000000000004">
      <c r="A20" s="68">
        <v>12</v>
      </c>
      <c r="B20" s="21" t="s">
        <v>78</v>
      </c>
      <c r="C20" s="74" t="s">
        <v>65</v>
      </c>
      <c r="D20" s="69" t="s">
        <v>65</v>
      </c>
      <c r="E20" s="69">
        <v>5</v>
      </c>
      <c r="F20" s="70">
        <v>5</v>
      </c>
      <c r="G20" s="73">
        <v>4.0999999999999996</v>
      </c>
      <c r="H20" s="74">
        <f t="shared" si="0"/>
        <v>4.7</v>
      </c>
    </row>
    <row r="21" spans="1:13" ht="26.25" customHeight="1" x14ac:dyDescent="0.55000000000000004">
      <c r="A21" s="68">
        <v>13</v>
      </c>
      <c r="B21" s="21" t="s">
        <v>18</v>
      </c>
      <c r="C21" s="74">
        <v>5</v>
      </c>
      <c r="D21" s="69">
        <v>5</v>
      </c>
      <c r="E21" s="69">
        <v>5</v>
      </c>
      <c r="F21" s="70">
        <v>4.8</v>
      </c>
      <c r="G21" s="73">
        <v>3.9</v>
      </c>
      <c r="H21" s="74">
        <f t="shared" si="0"/>
        <v>4.74</v>
      </c>
    </row>
    <row r="22" spans="1:13" ht="26.25" customHeight="1" x14ac:dyDescent="0.55000000000000004">
      <c r="A22" s="68">
        <v>14</v>
      </c>
      <c r="B22" s="21" t="s">
        <v>79</v>
      </c>
      <c r="C22" s="74">
        <v>5</v>
      </c>
      <c r="D22" s="76">
        <v>5</v>
      </c>
      <c r="E22" s="69">
        <v>5</v>
      </c>
      <c r="F22" s="73">
        <v>4.5999999999999996</v>
      </c>
      <c r="G22" s="70">
        <v>3.9</v>
      </c>
      <c r="H22" s="74">
        <f t="shared" si="0"/>
        <v>4.7</v>
      </c>
    </row>
    <row r="23" spans="1:13" ht="26.25" customHeight="1" x14ac:dyDescent="0.55000000000000004">
      <c r="A23" s="68">
        <v>15</v>
      </c>
      <c r="B23" s="21" t="s">
        <v>19</v>
      </c>
      <c r="C23" s="74" t="s">
        <v>65</v>
      </c>
      <c r="D23" s="69">
        <v>3</v>
      </c>
      <c r="E23" s="69">
        <v>4.8</v>
      </c>
      <c r="F23" s="76">
        <v>4.3</v>
      </c>
      <c r="G23" s="70">
        <v>3.7</v>
      </c>
      <c r="H23" s="74">
        <f t="shared" si="0"/>
        <v>3.95</v>
      </c>
    </row>
    <row r="24" spans="1:13" ht="26.25" customHeight="1" x14ac:dyDescent="0.55000000000000004">
      <c r="A24" s="68">
        <v>16</v>
      </c>
      <c r="B24" s="21" t="s">
        <v>21</v>
      </c>
      <c r="C24" s="74" t="s">
        <v>65</v>
      </c>
      <c r="D24" s="69" t="s">
        <v>65</v>
      </c>
      <c r="E24" s="69">
        <v>5</v>
      </c>
      <c r="F24" s="73">
        <v>4.4000000000000004</v>
      </c>
      <c r="G24" s="70">
        <v>4.3</v>
      </c>
      <c r="H24" s="74">
        <f t="shared" si="0"/>
        <v>4.5666666666666664</v>
      </c>
    </row>
    <row r="25" spans="1:13" ht="26.25" customHeight="1" x14ac:dyDescent="0.55000000000000004">
      <c r="A25" s="68">
        <v>17</v>
      </c>
      <c r="B25" s="21" t="s">
        <v>80</v>
      </c>
      <c r="C25" s="74">
        <v>4.7</v>
      </c>
      <c r="D25" s="69" t="s">
        <v>65</v>
      </c>
      <c r="E25" s="69">
        <v>5</v>
      </c>
      <c r="F25" s="73">
        <v>4.5999999999999996</v>
      </c>
      <c r="G25" s="70">
        <v>4</v>
      </c>
      <c r="H25" s="74">
        <f t="shared" si="0"/>
        <v>4.5749999999999993</v>
      </c>
    </row>
    <row r="26" spans="1:13" ht="26.25" customHeight="1" x14ac:dyDescent="0.55000000000000004">
      <c r="A26" s="68">
        <v>18</v>
      </c>
      <c r="B26" s="21" t="s">
        <v>81</v>
      </c>
      <c r="C26" s="74">
        <v>5</v>
      </c>
      <c r="D26" s="69" t="s">
        <v>65</v>
      </c>
      <c r="E26" s="69">
        <v>5</v>
      </c>
      <c r="F26" s="76">
        <v>4.5999999999999996</v>
      </c>
      <c r="G26" s="70">
        <v>4.5</v>
      </c>
      <c r="H26" s="74">
        <f t="shared" si="0"/>
        <v>4.7750000000000004</v>
      </c>
    </row>
    <row r="27" spans="1:13" ht="26.25" customHeight="1" x14ac:dyDescent="0.55000000000000004">
      <c r="A27" s="68">
        <v>19</v>
      </c>
      <c r="B27" s="21" t="s">
        <v>82</v>
      </c>
      <c r="C27" s="74">
        <v>4.7</v>
      </c>
      <c r="D27" s="69" t="s">
        <v>65</v>
      </c>
      <c r="E27" s="69">
        <v>5</v>
      </c>
      <c r="F27" s="76">
        <v>4.5999999999999996</v>
      </c>
      <c r="G27" s="70">
        <v>4.0999999999999996</v>
      </c>
      <c r="H27" s="74">
        <f t="shared" si="0"/>
        <v>4.5999999999999996</v>
      </c>
    </row>
    <row r="28" spans="1:13" ht="26.25" customHeight="1" x14ac:dyDescent="0.55000000000000004">
      <c r="A28" s="68">
        <v>20</v>
      </c>
      <c r="B28" s="21" t="s">
        <v>83</v>
      </c>
      <c r="C28" s="74">
        <v>4.7</v>
      </c>
      <c r="D28" s="69" t="s">
        <v>65</v>
      </c>
      <c r="E28" s="69">
        <v>4</v>
      </c>
      <c r="F28" s="76">
        <v>4</v>
      </c>
      <c r="G28" s="70">
        <v>3.4</v>
      </c>
      <c r="H28" s="74">
        <f t="shared" si="0"/>
        <v>4.0249999999999995</v>
      </c>
    </row>
    <row r="29" spans="1:13" ht="26.25" customHeight="1" x14ac:dyDescent="0.55000000000000004">
      <c r="A29" s="68">
        <v>21</v>
      </c>
      <c r="B29" s="21" t="s">
        <v>84</v>
      </c>
      <c r="C29" s="74">
        <v>4.5999999999999996</v>
      </c>
      <c r="D29" s="69" t="s">
        <v>65</v>
      </c>
      <c r="E29" s="69">
        <v>5</v>
      </c>
      <c r="F29" s="76">
        <v>4.0999999999999996</v>
      </c>
      <c r="G29" s="70">
        <v>3.8</v>
      </c>
      <c r="H29" s="74">
        <f t="shared" si="0"/>
        <v>4.375</v>
      </c>
    </row>
    <row r="30" spans="1:13" ht="26.25" customHeight="1" x14ac:dyDescent="0.55000000000000004">
      <c r="A30" s="68">
        <v>22</v>
      </c>
      <c r="B30" s="21" t="s">
        <v>85</v>
      </c>
      <c r="C30" s="74">
        <v>5</v>
      </c>
      <c r="D30" s="69" t="s">
        <v>65</v>
      </c>
      <c r="E30" s="69">
        <v>5</v>
      </c>
      <c r="F30" s="76">
        <v>3.8</v>
      </c>
      <c r="G30" s="70">
        <v>3.5</v>
      </c>
      <c r="H30" s="74">
        <f t="shared" si="0"/>
        <v>4.3250000000000002</v>
      </c>
    </row>
    <row r="31" spans="1:13" ht="26.25" customHeight="1" thickBot="1" x14ac:dyDescent="0.6">
      <c r="A31" s="68">
        <v>23</v>
      </c>
      <c r="B31" s="21" t="s">
        <v>86</v>
      </c>
      <c r="C31" s="74">
        <v>4.0999999999999996</v>
      </c>
      <c r="D31" s="69" t="s">
        <v>65</v>
      </c>
      <c r="E31" s="69">
        <v>4</v>
      </c>
      <c r="F31" s="76">
        <v>3.3</v>
      </c>
      <c r="G31" s="73">
        <v>4.2</v>
      </c>
      <c r="H31" s="74">
        <f t="shared" si="0"/>
        <v>3.8999999999999995</v>
      </c>
    </row>
    <row r="32" spans="1:13" ht="26.25" customHeight="1" thickBot="1" x14ac:dyDescent="0.6">
      <c r="A32" s="77"/>
      <c r="B32" s="78"/>
      <c r="C32" s="79"/>
      <c r="D32" s="169" t="s">
        <v>22</v>
      </c>
      <c r="E32" s="170"/>
      <c r="F32" s="170"/>
      <c r="G32" s="171"/>
      <c r="H32" s="80">
        <f>SUM(H9:H31)</f>
        <v>103.77166666666669</v>
      </c>
      <c r="I32" s="5"/>
      <c r="J32" s="5"/>
      <c r="K32" s="5"/>
      <c r="L32" s="5"/>
      <c r="M32" s="5"/>
    </row>
    <row r="33" spans="1:8" ht="26.25" customHeight="1" thickBot="1" x14ac:dyDescent="0.6">
      <c r="A33" s="83"/>
      <c r="B33" s="78"/>
      <c r="C33" s="79"/>
      <c r="D33" s="169" t="s">
        <v>31</v>
      </c>
      <c r="E33" s="170"/>
      <c r="F33" s="170"/>
      <c r="G33" s="171"/>
      <c r="H33" s="80">
        <v>23</v>
      </c>
    </row>
    <row r="34" spans="1:8" ht="26.25" customHeight="1" thickBot="1" x14ac:dyDescent="0.6">
      <c r="A34" s="84"/>
      <c r="B34" s="85"/>
      <c r="C34" s="85"/>
      <c r="D34" s="172" t="s">
        <v>23</v>
      </c>
      <c r="E34" s="173"/>
      <c r="F34" s="173"/>
      <c r="G34" s="174"/>
      <c r="H34" s="81">
        <f>(H32/H33)</f>
        <v>4.5118115942028991</v>
      </c>
    </row>
    <row r="35" spans="1:8" ht="26.25" customHeight="1" thickBot="1" x14ac:dyDescent="0.6">
      <c r="D35" s="172" t="s">
        <v>24</v>
      </c>
      <c r="E35" s="173"/>
      <c r="F35" s="173"/>
      <c r="G35" s="174"/>
      <c r="H35" s="82" t="str">
        <f>IF(H34=5,"ดีเยี่ยม",IF(H34&gt;=4,"ดีมาก",IF(H34&gt;=3,"ดี",IF(H34&gt;=2,"พอใช้",IF(H34&gt;=1,"ต้องปรับปรุง","ไม่มีการปฏิบัติตามมาตรฐาน")))))</f>
        <v>ดีมาก</v>
      </c>
    </row>
  </sheetData>
  <mergeCells count="14">
    <mergeCell ref="D34:G34"/>
    <mergeCell ref="D35:G35"/>
    <mergeCell ref="A7:A8"/>
    <mergeCell ref="B7:B8"/>
    <mergeCell ref="C7:G7"/>
    <mergeCell ref="H7:H8"/>
    <mergeCell ref="D32:G32"/>
    <mergeCell ref="D33:G33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ประเมินหน่วยงาน (self audit)</vt:lpstr>
      <vt:lpstr>พื้นที่-คลังพัสดุ</vt:lpstr>
      <vt:lpstr>พื้นที่-พัฒนาและบำรุงรักษา</vt:lpstr>
      <vt:lpstr>พื้นที่-ห้องปฏิบัติการ</vt:lpstr>
      <vt:lpstr>'ประเมินหน่วยงาน (self audit)'!Print_Titles</vt:lpstr>
      <vt:lpstr>'พื้นที่-คลังพัสดุ'!Print_Titles</vt:lpstr>
      <vt:lpstr>'พื้นที่-พัฒนาและบำรุงรักษา'!Print_Titles</vt:lpstr>
      <vt:lpstr>'พื้นที่-ห้องปฏิบัติการ'!Print_Titles</vt:lpstr>
    </vt:vector>
  </TitlesOfParts>
  <Company>OD Walailak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ccs</cp:lastModifiedBy>
  <cp:lastPrinted>2019-02-08T10:16:08Z</cp:lastPrinted>
  <dcterms:created xsi:type="dcterms:W3CDTF">2018-03-14T03:59:17Z</dcterms:created>
  <dcterms:modified xsi:type="dcterms:W3CDTF">2019-02-08T10:17:32Z</dcterms:modified>
</cp:coreProperties>
</file>